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15" documentId="13_ncr:1_{F7C62A83-9778-4C38-9BB3-C5CE4B3873BA}" xr6:coauthVersionLast="47" xr6:coauthVersionMax="47" xr10:uidLastSave="{E2F0624D-34E8-4DD4-B6DF-73EF81ADDEC6}"/>
  <bookViews>
    <workbookView xWindow="-120" yWindow="-120" windowWidth="29040" windowHeight="15720" xr2:uid="{8EEBB00C-7B28-43B1-8E76-6E109D31D9CF}"/>
  </bookViews>
  <sheets>
    <sheet name="Jan 2025 - Aug 2025" sheetId="2" r:id="rId1"/>
    <sheet name="Dec 2023-Dec 2024" sheetId="1" r:id="rId2"/>
    <sheet name="ADFIT1" sheetId="3" r:id="rId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TBC95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hidden="1">{#N/A,#N/A,FALSE,"Finanzplan";#N/A,#N/A,FALSE,"Bilanz";#N/A,#N/A,FALSE,"GuV"}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hidden="1">{#N/A,#N/A,FALSE,"Finanzplan";#N/A,#N/A,FALSE,"Bilanz";#N/A,#N/A,FALSE,"GuV"}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hidden="1">{#N/A,#N/A,FALSE,"Finanzplan";#N/A,#N/A,FALSE,"Bilanz";#N/A,#N/A,FALSE,"GuV"}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hidden="1">{#N/A,#N/A,FALSE,"Finanzplan";#N/A,#N/A,FALSE,"Bilanz";#N/A,#N/A,FALSE,"GuV"}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hidden="1">{#N/A,#N/A,FALSE,"Finanzplan";#N/A,#N/A,FALSE,"Bilanz";#N/A,#N/A,FALSE,"GuV"}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RH1">#REF!</definedName>
    <definedName name="___RH2">#REF!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{#N/A,#N/A,FALSE,"Finanzplan";#N/A,#N/A,FALSE,"Bilanz";#N/A,#N/A,FALSE,"GuV"}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hidden="1">{#N/A,#N/A,FALSE,"Finanzplan";#N/A,#N/A,FALSE,"Bilanz";#N/A,#N/A,FALSE,"GuV"}</definedName>
    <definedName name="__RH1">#REF!</definedName>
    <definedName name="__RH2">#REF!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hidden="1">#REF!</definedName>
    <definedName name="_xlnm._FilterDatabase" localSheetId="2" hidden="1">ADFIT1!$A$9:$B$192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hidden="1">#REF!</definedName>
    <definedName name="_Key2" hidden="1">#REF!</definedName>
    <definedName name="_ml1" hidden="1">#REF!</definedName>
    <definedName name="_NC11">#REF!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BO_SC_SRP">#REF!</definedName>
    <definedName name="ABO_SRP">#REF!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>#REF!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>#REF!</definedName>
    <definedName name="AllocTY">#REF!</definedName>
    <definedName name="ALLOFACTINPUT">#REF!</definedName>
    <definedName name="AMATSUP">#REF!</definedName>
    <definedName name="Amort">#REF!</definedName>
    <definedName name="Amort2">#REF!</definedName>
    <definedName name="Amort3">#REF!</definedName>
    <definedName name="ANETPLANT">#REF!</definedName>
    <definedName name="ANFREV">#REF!</definedName>
    <definedName name="ANMTAX">#REF!</definedName>
    <definedName name="anscount" hidden="1">3</definedName>
    <definedName name="ANTPLTXPV">#REF!</definedName>
    <definedName name="APBO_Act">#REF!</definedName>
    <definedName name="APBO_Inact">#REF!</definedName>
    <definedName name="APCO">#REF!</definedName>
    <definedName name="APLTXPV3CTR">#REF!</definedName>
    <definedName name="APLTXPVPROD">#REF!</definedName>
    <definedName name="APR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hidden="1">#REF!</definedName>
    <definedName name="asdf5" hidden="1">#REF!</definedName>
    <definedName name="asofdate">#REF!</definedName>
    <definedName name="ASSETS">#REF!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>#REF!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eg_Bal">#REF!</definedName>
    <definedName name="Begin_Print1">#REF!</definedName>
    <definedName name="Begin_Print2">#REF!</definedName>
    <definedName name="Benefit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#REF!</definedName>
    <definedName name="BEx01HY6E3GJ66ABU5ABN26V6Q13" hidden="1">#REF!</definedName>
    <definedName name="BEx01PQPVA98GRAAKX3HEZZ0XK5C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#REF!</definedName>
    <definedName name="BEx1K95QRKBCQOHKAK00IAOF748I" hidden="1">#REF!</definedName>
    <definedName name="BEx1KGCOC0TV99C9CNDK7IZRHVGO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#REF!</definedName>
    <definedName name="BEx1Q21TG5PWZ4V504UC7VGQ9FEI" hidden="1">#REF!</definedName>
    <definedName name="BEx1QA54J2A4I7IBQR19BTY28ZMR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#REF!</definedName>
    <definedName name="BEx1SK3U02H0RGKEYXW7ZMCEOF3V" hidden="1">#REF!</definedName>
    <definedName name="BEx1SO5L68CL3H1IC2HQ6TPY8U6F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#REF!</definedName>
    <definedName name="BEx1U15M7LVVFZENH830B2BGWC04" hidden="1">#REF!</definedName>
    <definedName name="BEx1U5NGVTXGL4CIPVT5O034KGGR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3HT0ZM1BO84RTJMXZ1842C6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#REF!</definedName>
    <definedName name="BEx3OFCGQH8N5QT3C8M44CX5CLHX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#REF!</definedName>
    <definedName name="BEx3UIQ5B7PL8QJ6RI0LF7QJWLLO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Q7WT8T56S476IYJBFTP1FBY" hidden="1">#REF!</definedName>
    <definedName name="BEx3UU46FGPB8C5GM6QZZZNI8FY1" hidden="1">#REF!</definedName>
    <definedName name="BEx3UYM19VIXLA0EU7LB9NHA77PB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>#REF!</definedName>
    <definedName name="BEx5LZ9QXSWRX35EGBF4FB303PNE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#REF!</definedName>
    <definedName name="BEx5P9Y9RDXNUAJ6CZ2LHMM8IM7T" hidden="1">#REF!</definedName>
    <definedName name="BEx5PF76KPATYJ4N41VA1D7CDWY4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C3JFS7JTBL4CH2YB4GLHQ" hidden="1">#REF!</definedName>
    <definedName name="BEx76F0MJW2PS2LZH14RJZO14ARD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NIZM6XEWOV6EXQU2UG5MSUR" hidden="1">#REF!</definedName>
    <definedName name="BEx77P0S3GVMS7BJUL9OWUGJ1B02" hidden="1">#REF!</definedName>
    <definedName name="BEx77P69SYJJ2S37W7MAD4IWKUO4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APUP133FLMIO8AZJFIIYD1L">#REF!</definedName>
    <definedName name="BEx79JK3E6JO8MX4O35A5G8NZCC8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#REF!</definedName>
    <definedName name="BEx7A7DRZSSF2EG6JQH27X93U90I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J81S7N0ZOX5HWUXTT04D8KK" hidden="1">#REF!</definedName>
    <definedName name="BEx7AQKAXA50BVHLEWZFVHEFM6BR" hidden="1">#REF!</definedName>
    <definedName name="BEx7ASD1I654MEDCO6GGWA95PXSC" hidden="1">#REF!</definedName>
    <definedName name="BEx7AVCX9S5RJP3NSZ4QM4E6ERDT" hidden="1">#REF!</definedName>
    <definedName name="BEx7AVT704ZMAOMB9JGPZ6LXHSQG" hidden="1">#REF!</definedName>
    <definedName name="BEx7AVYIGP0930MV5JEBWRYCJN68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#REF!</definedName>
    <definedName name="BEx7KR92AZ8OH3I7N51J8AU9LRP3" hidden="1">#REF!</definedName>
    <definedName name="BEx7KSAS8BZT6H8OQCZ5DNSTMO07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#REF!</definedName>
    <definedName name="BEx7MAUI1JJFDIJGDW4RWY5384LY" hidden="1">#REF!</definedName>
    <definedName name="BEx7MJZO3UKAMJ53UWOJ5ZD4GGMQ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#REF!</definedName>
    <definedName name="BEx9175B70QXYAU5A8DJPGZQ46L9" hidden="1">#REF!</definedName>
    <definedName name="BEx917QTZAYKMWFVDPZEDX8FH1J3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8N2R8QZSZ6MEH3L7U7U7D9GD">#REF!</definedName>
    <definedName name="BEx9915UVD4G7RA3IMLFZ0LG3UA2" hidden="1">#REF!</definedName>
    <definedName name="BEx992CZON8AO7U7V88VN1JBO0MG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NOPB6OZ2RH3FCDNJR38RJOS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#REF!</definedName>
    <definedName name="BEx9I38IOO8BH8XCE1W3NL31U1L9" hidden="1">#REF!</definedName>
    <definedName name="BEx9I8XIG7E5NB48QQHXP23FIN60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F4UBVZKQCSRFRUQL2EE6VL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#REF!</definedName>
    <definedName name="BExBE162OSBKD30I7T1DKKPT3I9I" hidden="1">#REF!</definedName>
    <definedName name="BExBE5YPUY1T7N7DHMMIGGXK8TMP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#REF!</definedName>
    <definedName name="BExCUW1QXVMEP3B9SFPNEEWCG9I0" hidden="1">#REF!</definedName>
    <definedName name="BExCUWN57J3KE1LMYFY8FAMDD57T" hidden="1">#REF!</definedName>
    <definedName name="BExCV4VXZA9HAYPSLTWYK66MGS3Y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#REF!</definedName>
    <definedName name="BExD4BLRYNKM0GO3B3KP6590EN75" hidden="1">#REF!</definedName>
    <definedName name="BExD4BR9HJ3MWWZ5KLVZWX9FJAUS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#REF!</definedName>
    <definedName name="BExD50MT3M6XZLNUP9JL93EG6D9R" hidden="1">#REF!</definedName>
    <definedName name="BExD58FB2E94KZRKVS2HR2X2RPON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23C9LRX18BE0W2V6SZLQUXX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#REF!</definedName>
    <definedName name="BExES1QK2RJM42AWEVW7RIMFEW0F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#REF!</definedName>
    <definedName name="BExEW68M9WL8214QH9C7VCK7BN08" hidden="1">#REF!</definedName>
    <definedName name="BExEW8C5SY1NQL4BKYZVXQ6JPR0W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EV7I35NVMIJGYTB6E24YVPA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#REF!</definedName>
    <definedName name="BExGL97US0Y3KXXASUTVR26XLT70" hidden="1">#REF!</definedName>
    <definedName name="BExGLA47VYPH5Q19X9DS7CT55B4I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#REF!</definedName>
    <definedName name="BExGOB25QJMQCQE76MRW9X58OIOO" hidden="1">#REF!</definedName>
    <definedName name="BExGOD5OOOBUBIMGTY10CMMLMXNN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#REF!</definedName>
    <definedName name="BExH2EARUVJ0LN7IJXI0S3UWLQB2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#REF!</definedName>
    <definedName name="BExIM2RXHXBO63HBPUTHF775IIRY" hidden="1">#REF!</definedName>
    <definedName name="BExIM2RXYS5BGYBDMFLU1RE8039Z" hidden="1">#REF!</definedName>
    <definedName name="BExIM2X90EG7J3TG4STQ3J1OK4O0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#REF!</definedName>
    <definedName name="BExINZELBUXH0OXC3SAGC2RI7DXI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#REF!</definedName>
    <definedName name="BExIS4T0DRF57HYO7OGG72KBOFOI" hidden="1">#REF!</definedName>
    <definedName name="BExIS77BJDDK18PGI9DSEYZPIL7P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#REF!</definedName>
    <definedName name="BExIYV9IMIVVVSZNL48E412WN7ZF" hidden="1">#REF!</definedName>
    <definedName name="BExIYWWSSNFJ49218D4EO9QWKL69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#REF!</definedName>
    <definedName name="BExKMM52P2JTD826GL7EUFZ2GOWA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#REF!</definedName>
    <definedName name="BExKPEZP0QTKOTLIMMIFSVTHQEEK" hidden="1">#REF!</definedName>
    <definedName name="BExKPJXT3SWOS15NRMD9RAD4AXOC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#REF!</definedName>
    <definedName name="BExKV08R85MKI3MAX9E2HERNQUNL" hidden="1">#REF!</definedName>
    <definedName name="BExKV334XOSQSXAYPE1ZFCWHR4J8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#REF!</definedName>
    <definedName name="BExMBZ5YTPW7PFDUD2A9VUJ4HTNH" hidden="1">#REF!</definedName>
    <definedName name="BExMBZM2XYYERB8X75SWZCZRQTT3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#REF!</definedName>
    <definedName name="BExOFEDNCYI2TPTMQ8SJN3AW4YMF" hidden="1">#REF!</definedName>
    <definedName name="BExOFGRSPF8UTG0K1OGA8LX12P37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#REF!</definedName>
    <definedName name="BExOO1WWIZSGB0YTGKESB45TSVMZ" hidden="1">#REF!</definedName>
    <definedName name="BExOO4B8FPAFYPHCTYTX37P1TQM5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#REF!</definedName>
    <definedName name="BExQ5IO89JL1G3PO02VX1LHZHLZ1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#REF!</definedName>
    <definedName name="BExQ783XTMM2A9I3UKCFWJH1PP2N" hidden="1">#REF!</definedName>
    <definedName name="BExQ79LX01ZPQB8EGD1ZHR2VK2H3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#REF!</definedName>
    <definedName name="BExS668EZXO8KT71OK13TBL2MYVF" hidden="1">#REF!</definedName>
    <definedName name="BExS6GKQ96EHVLYWNJDWXZXUZW90" hidden="1">#REF!</definedName>
    <definedName name="BExS6ITKSZFRR01YD5B0F676SYN7" hidden="1">#REF!</definedName>
    <definedName name="BExS6M4AG8VGSMFGJXMMJ6YYATZI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#REF!</definedName>
    <definedName name="BExSB4JYKQ3MINI7RAYK5M8BLJDC" hidden="1">#REF!</definedName>
    <definedName name="BExSB6NLRVUI2GHH9VI5V6MY8ZL7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#REF!</definedName>
    <definedName name="BExTYLUCLWGGQOEPH6W91DIYL3RQ" hidden="1">#REF!</definedName>
    <definedName name="BExTYOZQGNRDMMFZOG8515WQDGU3" hidden="1">#REF!</definedName>
    <definedName name="BExTYPLA9N640MFRJJQPKXT7P88M" hidden="1">#REF!</definedName>
    <definedName name="BExTYQMZFH06S0SMRP98OBQF34G8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#REF!</definedName>
    <definedName name="BExUAE7VUMCVDFX37BD0AFOQDTE3" hidden="1">#REF!</definedName>
    <definedName name="BExUAFV4JMBSM2SKBQL9NHL0NIBS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0Z6US3NTJHJDYWIZB98DPUY" hidden="1">#REF!</definedName>
    <definedName name="BExVW1Q2P0JOW0VUQZZGZKEGMFKS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#REF!</definedName>
    <definedName name="BExVYHDYIV5397LC02V4FEP8VD6W" hidden="1">#REF!</definedName>
    <definedName name="BExVYJXKYUCSEU1BZ19KSB39VXMD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#REF!</definedName>
    <definedName name="BExW08MEDLGNM5Z5KYW1HQXCBUR6" hidden="1">#REF!</definedName>
    <definedName name="BExW0CIO5SH0TQLZQ1VMKX3JZ7NW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#REF!</definedName>
    <definedName name="BExW24NI0GQA13RVEGFK7ISS512B" hidden="1">#REF!</definedName>
    <definedName name="BExW283NP9D366XFPXLGSCI5UB0L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#REF!</definedName>
    <definedName name="BExW87VVJSJLAJQQHUHH974N4MAO" hidden="1">#REF!</definedName>
    <definedName name="BExW8COJI4803WMVPHGL8240OBIU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#REF!</definedName>
    <definedName name="BExXX9D3XK7CEZ9SI9UOA6F79ZPL" hidden="1">#REF!</definedName>
    <definedName name="BExXXBBCLDS7K2HB4LLGA6TTTXO3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#REF!</definedName>
    <definedName name="BExY1JUYIFR0O90W747XIO278VF6" hidden="1">#REF!</definedName>
    <definedName name="BExY1NWOXXFV9GGZ3PX444LZ8TVX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#REF!</definedName>
    <definedName name="BExZS2OY9JTSSP01ZQ6V2T2LO5R9" hidden="1">#REF!</definedName>
    <definedName name="BExZSI9USDLZAN8LI8M4YYQL24GZ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hidden="1">{"ARK_JURIS_FUEL",#N/A,FALSE,"Ark_Fuel&amp;Rev"}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>#REF!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>#REF!</definedName>
    <definedName name="BS_Break">#REF!</definedName>
    <definedName name="BS_End">#REF!</definedName>
    <definedName name="BTTrueUp">#REF!</definedName>
    <definedName name="Budget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>#REF!</definedName>
    <definedName name="c.LTMYear" hidden="1">#REF!</definedName>
    <definedName name="C_Begin">#REF!</definedName>
    <definedName name="C_End">#REF!</definedName>
    <definedName name="CALCPFCC">#REF!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>#REF!</definedName>
    <definedName name="Collapse_Level">#REF!</definedName>
    <definedName name="COM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>#REF!</definedName>
    <definedName name="CustAddr2">#REF!</definedName>
    <definedName name="CustCityStZip">#REF!</definedName>
    <definedName name="CustName">#REF!</definedName>
    <definedName name="CustName2">#REF!</definedName>
    <definedName name="CUSTOMER">#REF!</definedName>
    <definedName name="CustTable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ebt_financed">#REF!</definedName>
    <definedName name="Debt_term">#REF!</definedName>
    <definedName name="Debt_type">#REF!</definedName>
    <definedName name="debttype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hidden="1">{"STMT OF CASH FLOWS",#N/A,FALSE,"Cash Flows Indirect"}</definedName>
    <definedName name="delete2" hidden="1">{"BALANCE SHEET ACCTS",#N/A,TRUE,"Working Trial Balance";"INCOME STMT ACCTS",#N/A,TRUE,"Working Trial Balance"}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>#REF!</definedName>
    <definedName name="Desert">#REF!</definedName>
    <definedName name="DETAIL">#REF!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hidden="1">{"wp_h4.2",#N/A,FALSE,"WP_H4.2";"wp_h4.3",#N/A,FALSE,"WP_H4.3"}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>#REF!</definedName>
    <definedName name="DR_10">#REF!</definedName>
    <definedName name="DR_2">#REF!</definedName>
    <definedName name="DR_3">#REF!</definedName>
    <definedName name="DR_4">#REF!</definedName>
    <definedName name="DR_5">#REF!</definedName>
    <definedName name="DR_6">#REF!</definedName>
    <definedName name="DR_7">#REF!</definedName>
    <definedName name="DR_8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>#REF!</definedName>
    <definedName name="East_Table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>#REF!</definedName>
    <definedName name="EBP_Inact">#REF!</definedName>
    <definedName name="EBP_QP">#REF!</definedName>
    <definedName name="EBP_SRP">#REF!</definedName>
    <definedName name="EBP_SRP_ACT">#REF!</definedName>
    <definedName name="EBP_SRP1">#REF!</definedName>
    <definedName name="EBP_SRP10">#REF!</definedName>
    <definedName name="EBP_SRP2">#REF!</definedName>
    <definedName name="EBP_SRP3">#REF!</definedName>
    <definedName name="EBP_SRP4">#REF!</definedName>
    <definedName name="EBP_SRP5">#REF!</definedName>
    <definedName name="EBP_SRP6">#REF!</definedName>
    <definedName name="EBP_SRP7">#REF!</definedName>
    <definedName name="EBP_SRP8">#REF!</definedName>
    <definedName name="EBP_SRP9">#REF!</definedName>
    <definedName name="ECF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>#REF!</definedName>
    <definedName name="End_Bal2">#REF!</definedName>
    <definedName name="End_of_Report">#REF!</definedName>
    <definedName name="End_Print1">#REF!</definedName>
    <definedName name="End_Print2">#REF!</definedName>
    <definedName name="ENDDTM">#REF!</definedName>
    <definedName name="EndTime">39456.6725694444</definedName>
    <definedName name="Energy_Loss">#REF!</definedName>
    <definedName name="EntityID">#REF!</definedName>
    <definedName name="EntityName">#REF!</definedName>
    <definedName name="EP">#REF!</definedName>
    <definedName name="er" hidden="1">#REF!</definedName>
    <definedName name="Erlbacher1">#REF!</definedName>
    <definedName name="Erlbacher2">#REF!</definedName>
    <definedName name="ES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>#REF!</definedName>
    <definedName name="Extra_Pay">#REF!</definedName>
    <definedName name="_xlnm.Extract">#REF!</definedName>
    <definedName name="Extracts_Hide">#REF!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ke">#REF!</definedName>
    <definedName name="FAS35InfoValYear">#REF!</definedName>
    <definedName name="FAS87INFO2013">#REF!</definedName>
    <definedName name="FAS87InfoValYear">#REF!</definedName>
    <definedName name="FAS87InfoValYearSRP">#REF!</definedName>
    <definedName name="FBULL5">#REF!</definedName>
    <definedName name="FCF">#REF!</definedName>
    <definedName name="fcst">#REF!</definedName>
    <definedName name="FCTCcalcN">"optbox_FCcalcN"</definedName>
    <definedName name="FCTCcalcY">"optbox_FccalcY"</definedName>
    <definedName name="fdsafasdsfdsa" hidden="1">#REF!</definedName>
    <definedName name="FEB">#REF!</definedName>
    <definedName name="FEBRUARYFACTOR">#REF!</definedName>
    <definedName name="FEBRUARYINTEREST">#REF!</definedName>
    <definedName name="FEBRUARYSURCHARGE">#REF!</definedName>
    <definedName name="Fed_Bonus_Red">#REF!</definedName>
    <definedName name="Fed_Depr_Adj">#REF!</definedName>
    <definedName name="Fed_Resv_Adj">#REF!</definedName>
    <definedName name="Fed_Tax_Accts">#REF!</definedName>
    <definedName name="Fed_tax_credit">#REF!</definedName>
    <definedName name="Fed_tax_rate">#REF!</definedName>
    <definedName name="FERC_Account">#REF!</definedName>
    <definedName name="FERC_LEVEL_2">#REF!</definedName>
    <definedName name="ff">#REF!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>#REF!</definedName>
    <definedName name="Fiscal_Year">#REF!</definedName>
    <definedName name="FiscalMonth" hidden="1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>#REF!</definedName>
    <definedName name="FnOffset">#REF!</definedName>
    <definedName name="ForecastResults">#REF!</definedName>
    <definedName name="FORM">#REF!</definedName>
    <definedName name="FOUR">#REF!</definedName>
    <definedName name="FPTD" hidden="1">#REF!</definedName>
    <definedName name="FRMCPCT">#REF!</definedName>
    <definedName name="FSoPacific" hidden="1">{"BS",#N/A,FALSE,"USA"}</definedName>
    <definedName name="FUELBYTYPE">#REF!</definedName>
    <definedName name="FUELCHG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ELRATE">#REF!</definedName>
    <definedName name="Full_Print">#REF!</definedName>
    <definedName name="Full_Sample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hidden="1">#REF!</definedName>
    <definedName name="Gas.calc" hidden="1">{"ARK_JURIS_FAC",#N/A,FALSE,"Ark_Fuel&amp;Rev"}</definedName>
    <definedName name="gdgdag" hidden="1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hghjghg" hidden="1">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PA_Table">#REF!</definedName>
    <definedName name="greenbelt">#REF!</definedName>
    <definedName name="GreenTagAdder" hidden="1">#REF!</definedName>
    <definedName name="GROSSPLT">#REF!</definedName>
    <definedName name="haha" hidden="1">{"OMPA_FAC",#N/A,FALSE,"OMPA FAC"}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>ROW(#REF!)</definedName>
    <definedName name="HeaderI">#REF!</definedName>
    <definedName name="HEADI">#REF!</definedName>
    <definedName name="Hedges">#REF!</definedName>
    <definedName name="hello" hidden="1">{#N/A,#N/A,TRUE,"Facility-Input";#N/A,#N/A,TRUE,"Graphs";#N/A,#N/A,TRUE,"TOTAL"}</definedName>
    <definedName name="hi" hidden="1">#REF!</definedName>
    <definedName name="HIPREKW">#REF!</definedName>
    <definedName name="Hist3Yr_ASBHrsPerFTE">#REF!</definedName>
    <definedName name="Hist3Yr_CrewProductivity">#REF!</definedName>
    <definedName name="Hist3Yr_DesignAccuracy">#REF!</definedName>
    <definedName name="Hist3Yr_DistLaborCostPerASBHour">#REF!</definedName>
    <definedName name="Hist3Yr_EngineeringProductivity">#REF!</definedName>
    <definedName name="Hist3Yr_IncidentRate">#REF!</definedName>
    <definedName name="Hist3Yr_JobsiteAvailability">#REF!</definedName>
    <definedName name="Hist3Yr_JobsiteEfficiency">#REF!</definedName>
    <definedName name="Hist3Yr_MROCostPerOrder">#REF!</definedName>
    <definedName name="Hist3Yr_MROProductivity">#REF!</definedName>
    <definedName name="Hist3Yr_OTDistLine">#REF!</definedName>
    <definedName name="Hist3Yr_OTEng">#REF!</definedName>
    <definedName name="Hist3Yr_OTMRO">#REF!</definedName>
    <definedName name="Hist3Yr_OverheadContractorLabor">#REF!</definedName>
    <definedName name="Hist3Yr_SeverityRate">#REF!</definedName>
    <definedName name="Hist3Yr_TotalDistCostPerASBHour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hidden="1">{"PA1",#N/A,TRUE,"BORDMW";"pa2",#N/A,TRUE,"BORDMW";"PA3",#N/A,TRUE,"BORDMW";"PA4",#N/A,TRUE,"BORDMW"}</definedName>
    <definedName name="ID_sorted">#REF!</definedName>
    <definedName name="IMCO">#REF!</definedName>
    <definedName name="IN_Sample">#REF!</definedName>
    <definedName name="Inc_Excl_Accts">#REF!</definedName>
    <definedName name="IncludeNonRegs">#REF!</definedName>
    <definedName name="INCOME_BEFORE_TAXES">#REF!</definedName>
    <definedName name="IncomeStatement" hidden="1">{#N/A,#N/A,FALSE,"FinStateUS"}</definedName>
    <definedName name="IncomeStatement6Years" hidden="1">{"IncStatement 6 years",#N/A,FALSE,"FinStateUS"}</definedName>
    <definedName name="IncrmntlFctr">#REF!</definedName>
    <definedName name="INFO">#REF!</definedName>
    <definedName name="INPUT">#REF!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>#REF!</definedName>
    <definedName name="Interest_Rate">#REF!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>#REF!</definedName>
    <definedName name="IS_END">#REF!</definedName>
    <definedName name="IS_Mo">#REF!</definedName>
    <definedName name="IS_Qtr">#REF!</definedName>
    <definedName name="IsColHidden" hidden="1">FALSE</definedName>
    <definedName name="ISFn">#REF!</definedName>
    <definedName name="ISFnDescr">#REF!</definedName>
    <definedName name="IsLTMColHidden" hidden="1">FALSE</definedName>
    <definedName name="ISMo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hidden="1">{"sales",#N/A,FALSE,"Sales";"sales existing",#N/A,FALSE,"Sales";"sales rd1",#N/A,FALSE,"Sales";"sales rd2",#N/A,FALSE,"Sales"}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>#REF!</definedName>
    <definedName name="JAF">#REF!</definedName>
    <definedName name="JAN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hidden="1">{#N/A,#N/A,TRUE,"Facility-Input";#N/A,#N/A,TRUE,"Graphs";#N/A,#N/A,TRUE,"TOTAL"}</definedName>
    <definedName name="jfdjk" hidden="1">{"Area1",#N/A,FALSE,"OREWACC";"Area2",#N/A,FALSE,"OREWACC"}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hidden="1">{"FCB_ALL",#N/A,FALSE,"FCB";"GREY_ALL",#N/A,FALSE,"GREY"}</definedName>
    <definedName name="kjh" hidden="1">{"Area1",#N/A,FALSE,"OREWACC";"Area2",#N/A,FALSE,"OREWACC"}</definedName>
    <definedName name="KPCO_408">#REF!</definedName>
    <definedName name="KWCHG">#REF!</definedName>
    <definedName name="KWH1NOCMM">#REF!</definedName>
    <definedName name="KWH3NOCMM">#REF!</definedName>
    <definedName name="KWHCHG">#REF!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>#REF!</definedName>
    <definedName name="last">#REF!</definedName>
    <definedName name="Last_Row">#N/A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>#REF!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>#REF!</definedName>
    <definedName name="LiabOutput">#REF!</definedName>
    <definedName name="lighthouse">#REF!</definedName>
    <definedName name="limcount" hidden="1">1</definedName>
    <definedName name="Listing2018">#REF!</definedName>
    <definedName name="ListOffset" hidden="1">1</definedName>
    <definedName name="LOAD_ANAL">#REF!</definedName>
    <definedName name="LoadPerc2">#REF!</definedName>
    <definedName name="LoadPercent">#REF!</definedName>
    <definedName name="Loan_Amount">#REF!</definedName>
    <definedName name="Loan_Start">#REF!</definedName>
    <definedName name="Loan_Years">#REF!</definedName>
    <definedName name="Loc_Rev_Act">#REF!</definedName>
    <definedName name="Loc_Rev_Inact">#REF!</definedName>
    <definedName name="LOC_SRP">#REF!</definedName>
    <definedName name="Locations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>#REF!</definedName>
    <definedName name="MAR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>#REF!</definedName>
    <definedName name="MSRRCHG">#REF!</definedName>
    <definedName name="MTD_EARNINGS">#REF!</definedName>
    <definedName name="MTD_EQUITY_EARNINGS">#REF!</definedName>
    <definedName name="MTD_EXPENSES">#REF!</definedName>
    <definedName name="MTD_GROSS_MARGIN">#REF!</definedName>
    <definedName name="MTD_INCOME_BEFORE">#REF!</definedName>
    <definedName name="MTD_INCOME_TAXES">#REF!</definedName>
    <definedName name="MTD_NET_INCOME">#REF!</definedName>
    <definedName name="MTD_OM">#REF!</definedName>
    <definedName name="MTD_REVENUE">#REF!</definedName>
    <definedName name="MTRMLTPLR1">#REF!</definedName>
    <definedName name="MTRMLTPLR2">#REF!</definedName>
    <definedName name="MUNICOOP">#REF!</definedName>
    <definedName name="name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hidden="1">{#N/A,#N/A,FALSE,"Page 1";#N/A,#N/A,FALSE,"Page 2";#N/A,#N/A,FALSE,"Page 3";#N/A,#N/A,FALSE,"Page 4";#N/A,#N/A,FALSE,"Page 5"}</definedName>
    <definedName name="NFREV">#REF!</definedName>
    <definedName name="Nicknames" hidden="1">#REF!</definedName>
    <definedName name="nk2nk" hidden="1">#REF!</definedName>
    <definedName name="NMTAX">#REF!</definedName>
    <definedName name="nn" hidden="1">38343.6211805556</definedName>
    <definedName name="NODAYSINPRD">#REF!</definedName>
    <definedName name="NODELPOINTS">#REF!</definedName>
    <definedName name="NONCURRENT_ASSETS">#REF!</definedName>
    <definedName name="NONCURRENT_LIABILITIES">#REF!</definedName>
    <definedName name="NonRegOffset">#REF!</definedName>
    <definedName name="Nonsample_Allocation">#REF!</definedName>
    <definedName name="Nope" hidden="1">{"'Bellville Acetylene'!$A$1:$L$99"}</definedName>
    <definedName name="NOTBALANCED">#REF!</definedName>
    <definedName name="nova" hidden="1">{#N/A,#N/A,FALSE,"Apar.Telef.";#N/A,#N/A,FALSE,"Software";#N/A,#N/A,FALSE,"Equip.Inform.";#N/A,#N/A,FALSE,"Moveis";#N/A,#N/A,FALSE,"Gravataí"}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>#REF!</definedName>
    <definedName name="NTPLTXPV">#REF!</definedName>
    <definedName name="NTurbs" hidden="1">#REF!</definedName>
    <definedName name="Num_Pmt_Per_Year">#REF!</definedName>
    <definedName name="Number_of_Payments">MATCH(0.01,End_Bal,-1)+1</definedName>
    <definedName name="NvsASD">"V2020-03-31"</definedName>
    <definedName name="NvsAutoDrillOk">"VN"</definedName>
    <definedName name="NvsElapsedTime">0.000439814815763384</definedName>
    <definedName name="NvsEndTime">43936.7682407407</definedName>
    <definedName name="NvsInstanceHook">"""nvsMacro"""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.GL_PRPT_CONS">"NNNNN"</definedName>
    <definedName name="NvsTreeASD">"V2099-01-01"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IRN_RTPVar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>#REF!</definedName>
    <definedName name="OPCO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>#REF!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>#REF!</definedName>
    <definedName name="PAGED6">#REF!</definedName>
    <definedName name="PAGEE2">#REF!</definedName>
    <definedName name="PAGEE3">#REF!</definedName>
    <definedName name="PAGEE4">#REF!</definedName>
    <definedName name="PAGEE5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hidden="1">"4SWFZD7W4XYR3NL7DEQRXHBJ"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>#REF!</definedName>
    <definedName name="Pay_Num">#REF!</definedName>
    <definedName name="payable2" hidden="1">#REF!</definedName>
    <definedName name="Payment_Date">DATE(YEAR(Loan_Start),MONTH(Loan_Start)+Payment_Number,DAY(Loan_Start))</definedName>
    <definedName name="PBO_SC_SRP">#REF!</definedName>
    <definedName name="PBO_SRP">#REF!</definedName>
    <definedName name="PC_Percent">#REF!</definedName>
    <definedName name="pea" hidden="1">{#N/A,#N/A,FALSE,"Assumptions";"Model",#N/A,FALSE,"MDU";#N/A,#N/A,FALSE,"Notes"}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p">#REF!</definedName>
    <definedName name="PP_Adj">#REF!</definedName>
    <definedName name="PP_Flip">#REF!</definedName>
    <definedName name="PPASelection" hidden="1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>#REF!</definedName>
    <definedName name="_xlnm.Print_Area" localSheetId="2">ADFIT1!$B$1:$AC$244</definedName>
    <definedName name="_xlnm.Print_Area" hidden="1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>OFFSET(Full_Print,0,0,Last_Row)</definedName>
    <definedName name="_xlnm.Print_Titles" localSheetId="2">ADFIT1!$1:$10</definedName>
    <definedName name="_xlnm.Print_Titles" hidden="1">#REF!,#REF!</definedName>
    <definedName name="Print_Titles_MI">#REF!</definedName>
    <definedName name="PRINTJE1">#REF!</definedName>
    <definedName name="PRINTJE2">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Name">{"Client Name or Project Name"}</definedName>
    <definedName name="PROPERTY">#REF!</definedName>
    <definedName name="PropTax">#REF!</definedName>
    <definedName name="PropTaxAdder" hidden="1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>#REF!</definedName>
    <definedName name="Q1_Q3_Sample">#REF!</definedName>
    <definedName name="Q2_Estimate">#REF!</definedName>
    <definedName name="Q3_Estimate">#REF!</definedName>
    <definedName name="Q4_Estimate">#REF!</definedName>
    <definedName name="QP_location">#REF!</definedName>
    <definedName name="QP_pay">#REF!</definedName>
    <definedName name="QP_Status">#REF!</definedName>
    <definedName name="QP_Vested">#REF!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>#REF!</definedName>
    <definedName name="RATESALL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newables">#REF!</definedName>
    <definedName name="Renewables_Consol">#REF!</definedName>
    <definedName name="RES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>#REF!</definedName>
    <definedName name="ResSummary">#REF!</definedName>
    <definedName name="ResWaterHeating">#REF!</definedName>
    <definedName name="Retail">#REF!</definedName>
    <definedName name="Retained_Earnings">#REF!</definedName>
    <definedName name="Retire">#REF!</definedName>
    <definedName name="Rev_End">#REF!</definedName>
    <definedName name="RevExp">#REF!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>#REF!</definedName>
    <definedName name="RTCHTFCTR">#REF!</definedName>
    <definedName name="RTCHTFCTR2">#REF!</definedName>
    <definedName name="RTCHTHIPREVKW">#REF!</definedName>
    <definedName name="RTP">#REF!</definedName>
    <definedName name="RTP_Detail">#REF!</definedName>
    <definedName name="RTPLRKW">#REF!</definedName>
    <definedName name="s">#REF!</definedName>
    <definedName name="S_REC">#REF!</definedName>
    <definedName name="sa">#REF!</definedName>
    <definedName name="sad" hidden="1">{#N/A,#N/A,FALSE,"FY97";#N/A,#N/A,FALSE,"FY98";#N/A,#N/A,FALSE,"FY99";#N/A,#N/A,FALSE,"FY00";#N/A,#N/A,FALSE,"FY01"}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C_Act">#REF!</definedName>
    <definedName name="SC_Inact">#REF!</definedName>
    <definedName name="sch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Mdesc">#REF!</definedName>
    <definedName name="SDI">#REF!</definedName>
    <definedName name="sds" hidden="1">#REF!</definedName>
    <definedName name="search_directory_name">"R:\fcm90prd\nvision\rpts\Fin_Reports\"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>#REF!</definedName>
    <definedName name="SEPTEMBERINTEREST">#REF!</definedName>
    <definedName name="SEPTEMBERSURCHARGE">#REF!</definedName>
    <definedName name="SET_RANGE">#REF!</definedName>
    <definedName name="SHAREHOLDER_EQUITY">#REF!</definedName>
    <definedName name="SHLDRPKKW">#REF!</definedName>
    <definedName name="SHLDRPKKWDT">#REF!</definedName>
    <definedName name="SHLDRPKKWTM">#REF!</definedName>
    <definedName name="SHRDTRNSKWH">#REF!</definedName>
    <definedName name="SI">#REF!</definedName>
    <definedName name="Size_kW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TARTDTM">#REF!</definedName>
    <definedName name="StartMonth" hidden="1">#REF!</definedName>
    <definedName name="State">#REF!</definedName>
    <definedName name="State_Tax_Accts">#REF!</definedName>
    <definedName name="State_tax_rate">#REF!</definedName>
    <definedName name="StateBR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>#REF!</definedName>
    <definedName name="SUMMARY">#REF!</definedName>
    <definedName name="SUMSTAT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>#REF!</definedName>
    <definedName name="TCst1">#REF!</definedName>
    <definedName name="TCValues">#REF!</definedName>
    <definedName name="Temp" hidden="1">{"ARK_JURIS_FUEL",#N/A,FALSE,"Ark_Fuel&amp;Rev"}</definedName>
    <definedName name="test" hidden="1">{#N/A,#N/A,TRUE,"Facility-Input";#N/A,#N/A,TRUE,"Graphs";#N/A,#N/A,TRUE,"TOTAL"}</definedName>
    <definedName name="test1">#REF!</definedName>
    <definedName name="TESTYEAR">#REF!</definedName>
    <definedName name="texla">#REF!</definedName>
    <definedName name="TextRefCopyRangeCount" hidden="1">5</definedName>
    <definedName name="ThisYr_ASBHrsPerFTE">#REF!</definedName>
    <definedName name="ThisYr_Backlog">#REF!</definedName>
    <definedName name="ThisYr_CrewProductivity">#REF!</definedName>
    <definedName name="ThisYr_DesignAccuracy">#REF!</definedName>
    <definedName name="ThisYr_DistLaborCostPerASBHour">#REF!</definedName>
    <definedName name="ThisYr_EngineeringProductivity">#REF!</definedName>
    <definedName name="ThisYr_IncidentRate">#REF!</definedName>
    <definedName name="ThisYr_JobsiteAvailability">#REF!</definedName>
    <definedName name="ThisYr_JobsiteEfficiency">#REF!</definedName>
    <definedName name="ThisYr_MROCostPerOrder">#REF!</definedName>
    <definedName name="ThisYr_MROProductivity">#REF!</definedName>
    <definedName name="ThisYr_OTDistLine">#REF!</definedName>
    <definedName name="ThisYr_OTEng">#REF!</definedName>
    <definedName name="ThisYr_OTMRO">#REF!</definedName>
    <definedName name="ThisYr_OverheadContractorLabor">#REF!</definedName>
    <definedName name="ThisYr_SeverityRate">#REF!</definedName>
    <definedName name="ThisYr_TotalDistCostPerASBHour">#REF!</definedName>
    <definedName name="tim">#REF!</definedName>
    <definedName name="timr">0.000115740745968651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>#REF!</definedName>
    <definedName name="TNPVLev" hidden="1">#REF!</definedName>
    <definedName name="TNPVUnlev" hidden="1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>#REF!</definedName>
    <definedName name="Total_Pay">#REF!</definedName>
    <definedName name="Total_Payment">Scheduled_Payment+Extra_Payment</definedName>
    <definedName name="TotProjPct" hidden="1">#REF!</definedName>
    <definedName name="TOTREVXF">#REF!</definedName>
    <definedName name="TP_Footer_User" hidden="1">"Bryan Haslett"</definedName>
    <definedName name="TP_Footer_Version" hidden="1">"v4.00"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>#REF!</definedName>
    <definedName name="TRCRDKWH">#REF!</definedName>
    <definedName name="TRCRDKWH2P">#REF!</definedName>
    <definedName name="Trent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>#REF!</definedName>
    <definedName name="Trial_End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>#REF!</definedName>
    <definedName name="UnrecPSCSRP">#REF!</definedName>
    <definedName name="USDollar" hidden="1">#REF!</definedName>
    <definedName name="valgrp35">#REF!</definedName>
    <definedName name="Valuation_Running" hidden="1">#REF!</definedName>
    <definedName name="ValuationResults">#REF!</definedName>
    <definedName name="VALUE">#REF!</definedName>
    <definedName name="value35">#REF!</definedName>
    <definedName name="ValueFund">#REF!</definedName>
    <definedName name="Values_Entered">IF(Loan_Amount*Interest_Rate*Loan_Years*Loan_Start&gt;0,1,0)</definedName>
    <definedName name="VALYEAR">#REF!</definedName>
    <definedName name="ValYearByLocInfo">#REF!</definedName>
    <definedName name="VarOM1Adder" hidden="1">#REF!</definedName>
    <definedName name="w">#REF!</definedName>
    <definedName name="Wage1">#REF!</definedName>
    <definedName name="Wage1_1">#REF!</definedName>
    <definedName name="WDpkw" hidden="1">#REF!</definedName>
    <definedName name="West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>#REF!</definedName>
    <definedName name="workorder">#REF!</definedName>
    <definedName name="WORKSHEET">#REF!</definedName>
    <definedName name="WP_B9a">#REF!</definedName>
    <definedName name="WP_B9b">#REF!</definedName>
    <definedName name="WP_G6">#REF!</definedName>
    <definedName name="wrn.3._.Scenarios." hidden="1">{"full model","100% Stock",FALSE,"PROFORMA";"full model","50/50",FALSE,"PROFORMA";"full model","100% Cash",FALSE,"PROFORMA"}</definedName>
    <definedName name="wrn.Aging._.and._.Trend._.Analysis." hidden="1">{#N/A,#N/A,FALSE,"Aging Summary";#N/A,#N/A,FALSE,"Ratio Analysis";#N/A,#N/A,FALSE,"Test 120 Day Accts";#N/A,#N/A,FALSE,"Tickmarks"}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hidden="1">{#N/A,#N/A,FALSE,"SUMMARY";#N/A,#N/A,FALSE,"3110";#N/A,#N/A,FALSE,"3190";#N/A,#N/A,FALSE,"3210"}</definedName>
    <definedName name="wrn.ALL._.SHEETS." hidden="1">{#N/A,#N/A,FALSE,"GPR";#N/A,#N/A,FALSE,"Vacancy";#N/A,#N/A,FALSE,"MGTFEE";#N/A,#N/A,FALSE,"Bookkeeping Fees";#N/A,#N/A,FALSE,"Interest Income"}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to._.Comp." hidden="1">{#N/A,#N/A,FALSE,"Sheet1"}</definedName>
    <definedName name="wrn.BALANCE._.SHEET." hidden="1">{"BALANCE SHEET",#N/A,FALSE,"Balance Sheet"}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hidden="1">{#N/A,#N/A,FALSE,"BidCo Assumptions";#N/A,#N/A,FALSE,"Credit Stats";#N/A,#N/A,FALSE,"Bidco Summary";#N/A,#N/A,FALSE,"BIDCO Consolidated"}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hidden="1">{"CashPrintArea",#N/A,FALSE,"Cash (c)"}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hidden="1">{"CashPrintArea",#N/A,FALSE,"Cash (c)"}</definedName>
    <definedName name="wrn.CF._.Statement._.Base._.Case." hidden="1">{"CashPrintArea",#N/A,FALSE,"Cash (c)"}</definedName>
    <definedName name="wrn.CONOCO._.FAC." hidden="1">{"CONOCO_FAC",#N/A,FALSE,"Conoco FAC"}</definedName>
    <definedName name="wrn.DATABASE.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hidden="1">{"FAC_SUMMARY",#N/A,FALSE,"Summaries"}</definedName>
    <definedName name="wrn.FCB." hidden="1">{"FCB_ALL",#N/A,FALSE,"FCB"}</definedName>
    <definedName name="wrn.fcb2" hidden="1">{"FCB_ALL",#N/A,FALSE,"FCB"}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s." hidden="1">{#N/A,#N/A,TRUE,"Income Statement";#N/A,#N/A,TRUE,"Balance Sheet";#N/A,#N/A,TRUE,"Cash Flow"}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hidden="1">{#N/A,#N/A,FALSE,"Input 2 - Sources of Funds"}</definedName>
    <definedName name="wrn.go." hidden="1">{"wp_h4.2",#N/A,FALSE,"WP_H4.2";"wp_h4.3",#N/A,FALSE,"WP_H4.3"}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hidden="1">{#N/A,#N/A,FALSE,"Apar.Telef.";#N/A,#N/A,FALSE,"Software";#N/A,#N/A,FALSE,"Equip.Inform.";#N/A,#N/A,FALSE,"Moveis";#N/A,#N/A,FALSE,"Gravataí"}</definedName>
    <definedName name="wrn.INCOME._.STATEMENT." hidden="1">{"INCOME STATEMENT",#N/A,FALSE,"Income Statement"}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." hidden="1">{"Inputs 1","Base",FALSE,"INPUTS";"Inputs 2","Base",FALSE,"INPUTS";"Inputs 3","Base",FALSE,"INPUTS";"Inputs 4","Base",FALSE,"INPUTS";"Inputs 5","Base",FALSE,"INPUTS"}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hidden="1">{#N/A,#N/A,TRUE,"Facility-Input";#N/A,#N/A,TRUE,"Graphs";#N/A,#N/A,TRUE,"TOTAL"}</definedName>
    <definedName name="wrn.NRC._.Statements." hidden="1">{#N/A,#N/A,FALSE,"NRC Inc Stmnt";#N/A,#N/A,FALSE,"NRC Cash Flows"}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hidden="1">{"OTHER_DATA",#N/A,FALSE,"Ok_Fuel&amp;Rev"}</definedName>
    <definedName name="wrn.Output." hidden="1">{"calspreads",#N/A,FALSE,"Sheet1";"curves",#N/A,FALSE,"Sheet1";"libor",#N/A,FALSE,"Sheet1"}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." hidden="1">{#N/A,#N/A,FALSE,"Exhibits 5-7"}</definedName>
    <definedName name="wrn.pl2." hidden="1">{#N/A,#N/A,FALSE,"Exhibits 5-7"}</definedName>
    <definedName name="wrn.PRES_OUT." hidden="1">{"page1",#N/A,FALSE,"PRESENTATION";"page2",#N/A,FALSE,"PRESENTATION";#N/A,#N/A,FALSE,"Valuation Summary"}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Pages." hidden="1">{#N/A,#N/A,FALSE,"Page 1";#N/A,#N/A,FALSE,"Page 2";#N/A,#N/A,FALSE,"Page 3";#N/A,#N/A,FALSE,"Page 4";#N/A,#N/A,FALSE,"Page 5"}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hidden="1">{"Summary",#N/A,FALSE,"MICMULT";"Income Statement",#N/A,FALSE,"MICMULT";"Cash Flows",#N/A,FALSE,"MICMULT"}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1." hidden="1">{#N/A,#N/A,FALSE,"IS";#N/A,#N/A,FALSE,"BS";#N/A,#N/A,FALSE,"CF";#N/A,#N/A,FALSE,"CE";#N/A,#N/A,FALSE,"Depr";#N/A,#N/A,FALSE,"APAL"}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hidden="1">{"page1",#N/A,FALSE,"rollup"}</definedName>
    <definedName name="wrn.rollup2." hidden="1">{"page1",#N/A,FALSE,"rollup"}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napshot." hidden="1">{#N/A,#N/A,TRUE,"Facility-Input";#N/A,#N/A,TRUE,"Graphs"}</definedName>
    <definedName name="wrn.SPA._.FAC." hidden="1">{"SPA_FAC",#N/A,FALSE,"OMPA SPA FAC"}</definedName>
    <definedName name="wrn.STAND_ALONE_BOTH." hidden="1">{"FCB_ALL",#N/A,FALSE,"FCB";"GREY_ALL",#N/A,FALSE,"GREY"}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hidden="1">{"STMT OF CASH FLOWS",#N/A,FALSE,"Cash Flows Indirect"}</definedName>
    <definedName name="wrn.SumIncBalRat." hidden="1">{#N/A,#N/A,FALSE,"Summary";#N/A,#N/A,FALSE,"Income Statement";#N/A,#N/A,FALSE,"Balance Sheet";#N/A,#N/A,FALSE,"Ratios"}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{"BS",#N/A,FALSE,"USA"}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ST.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hidden="1">{"Area1",#N/A,FALSE,"OREWACC";"Area2",#N/A,FALSE,"OREWACC"}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hidden="1">{#N/A,#N/A,FALSE,"Assumptions";"Model",#N/A,FALSE,"MDU";#N/A,#N/A,FALSE,"Notes"}</definedName>
    <definedName name="Yeah8" hidden="1">#REF!</definedName>
    <definedName name="year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hidden="1">{#N/A,#N/A,FALSE,"Income Statement";#N/A,#N/A,FALSE,"Balance Sheet";#N/A,#N/A,FALSE,"Cash Flows";#N/A,#N/A,FALSE,"Ratios"}</definedName>
    <definedName name="Z_0F65CC96_3665_4A0D_820B_9E2835177D9B_.wvu.PrintTitles" localSheetId="2" hidden="1">ADFIT1!$1:$10</definedName>
    <definedName name="Z_7112FBDB_413F_43F5_85BC_B010914133E9_.wvu.PrintArea" localSheetId="2" hidden="1">ADFIT1!$B$1:$AB$208</definedName>
    <definedName name="Z_7112FBDB_413F_43F5_85BC_B010914133E9_.wvu.PrintTitles" localSheetId="2" hidden="1">ADFIT1!$1:$10</definedName>
    <definedName name="Zip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H332" i="2"/>
  <c r="A252" i="3"/>
  <c r="A246" i="3"/>
  <c r="A245" i="3"/>
  <c r="A244" i="3"/>
  <c r="A238" i="3"/>
  <c r="A237" i="3"/>
  <c r="A231" i="3"/>
  <c r="A230" i="3"/>
  <c r="A229" i="3"/>
  <c r="A228" i="3"/>
  <c r="A227" i="3"/>
  <c r="A226" i="3"/>
  <c r="A225" i="3"/>
  <c r="A224" i="3"/>
  <c r="Y181" i="3"/>
  <c r="M181" i="3"/>
  <c r="D181" i="3"/>
  <c r="H180" i="3"/>
  <c r="J180" i="3"/>
  <c r="J181" i="3"/>
  <c r="Y176" i="3"/>
  <c r="M176" i="3"/>
  <c r="D176" i="3"/>
  <c r="H174" i="3"/>
  <c r="J174" i="3"/>
  <c r="J176" i="3"/>
  <c r="Y171" i="3"/>
  <c r="M171" i="3"/>
  <c r="D171" i="3"/>
  <c r="H170" i="3"/>
  <c r="J170" i="3"/>
  <c r="J171" i="3"/>
  <c r="H169" i="3"/>
  <c r="J169" i="3"/>
  <c r="P169" i="3"/>
  <c r="M165" i="3"/>
  <c r="H164" i="3"/>
  <c r="J164" i="3"/>
  <c r="P164" i="3"/>
  <c r="H163" i="3"/>
  <c r="J163" i="3"/>
  <c r="P163" i="3"/>
  <c r="H162" i="3"/>
  <c r="J162" i="3"/>
  <c r="P162" i="3"/>
  <c r="V162" i="3"/>
  <c r="AB162" i="3"/>
  <c r="H161" i="3"/>
  <c r="H160" i="3"/>
  <c r="H159" i="3"/>
  <c r="H158" i="3"/>
  <c r="H157" i="3"/>
  <c r="J157" i="3"/>
  <c r="P157" i="3"/>
  <c r="V157" i="3"/>
  <c r="AB157" i="3"/>
  <c r="H156" i="3"/>
  <c r="J156" i="3"/>
  <c r="P156" i="3"/>
  <c r="V156" i="3"/>
  <c r="AB156" i="3"/>
  <c r="H155" i="3"/>
  <c r="J155" i="3"/>
  <c r="P155" i="3"/>
  <c r="V155" i="3"/>
  <c r="AB155" i="3"/>
  <c r="H154" i="3"/>
  <c r="J154" i="3"/>
  <c r="P154" i="3"/>
  <c r="V154" i="3"/>
  <c r="AB154" i="3"/>
  <c r="H153" i="3"/>
  <c r="J153" i="3"/>
  <c r="P153" i="3"/>
  <c r="V153" i="3"/>
  <c r="H152" i="3"/>
  <c r="J152" i="3"/>
  <c r="P152" i="3"/>
  <c r="V152" i="3"/>
  <c r="H151" i="3"/>
  <c r="J151" i="3"/>
  <c r="P151" i="3"/>
  <c r="V151" i="3"/>
  <c r="Y151" i="3"/>
  <c r="H150" i="3"/>
  <c r="J150" i="3"/>
  <c r="P150" i="3"/>
  <c r="H149" i="3"/>
  <c r="J149" i="3"/>
  <c r="P149" i="3"/>
  <c r="H148" i="3"/>
  <c r="J148" i="3"/>
  <c r="P148" i="3"/>
  <c r="V148" i="3"/>
  <c r="AB148" i="3"/>
  <c r="H147" i="3"/>
  <c r="J147" i="3"/>
  <c r="P147" i="3"/>
  <c r="V147" i="3"/>
  <c r="AB147" i="3"/>
  <c r="H146" i="3"/>
  <c r="J146" i="3"/>
  <c r="P146" i="3"/>
  <c r="V146" i="3"/>
  <c r="AB146" i="3"/>
  <c r="H145" i="3"/>
  <c r="H144" i="3"/>
  <c r="J144" i="3"/>
  <c r="P144" i="3"/>
  <c r="V144" i="3"/>
  <c r="AB144" i="3"/>
  <c r="H143" i="3"/>
  <c r="J143" i="3"/>
  <c r="P143" i="3"/>
  <c r="V143" i="3"/>
  <c r="AB143" i="3"/>
  <c r="H142" i="3"/>
  <c r="J142" i="3"/>
  <c r="P142" i="3"/>
  <c r="V142" i="3"/>
  <c r="AB142" i="3"/>
  <c r="H141" i="3"/>
  <c r="J141" i="3"/>
  <c r="P141" i="3"/>
  <c r="V141" i="3"/>
  <c r="AB141" i="3"/>
  <c r="H140" i="3"/>
  <c r="J140" i="3"/>
  <c r="P140" i="3"/>
  <c r="V140" i="3"/>
  <c r="H139" i="3"/>
  <c r="J139" i="3"/>
  <c r="P139" i="3"/>
  <c r="V139" i="3"/>
  <c r="H138" i="3"/>
  <c r="J138" i="3"/>
  <c r="P138" i="3"/>
  <c r="V138" i="3"/>
  <c r="AB138" i="3"/>
  <c r="H137" i="3"/>
  <c r="J137" i="3"/>
  <c r="P137" i="3"/>
  <c r="V137" i="3"/>
  <c r="AB137" i="3"/>
  <c r="H136" i="3"/>
  <c r="J136" i="3"/>
  <c r="P136" i="3"/>
  <c r="V136" i="3"/>
  <c r="AB136" i="3"/>
  <c r="H135" i="3"/>
  <c r="J135" i="3"/>
  <c r="P135" i="3"/>
  <c r="V135" i="3"/>
  <c r="AB135" i="3"/>
  <c r="H134" i="3"/>
  <c r="J134" i="3"/>
  <c r="P134" i="3"/>
  <c r="V134" i="3"/>
  <c r="AB134" i="3"/>
  <c r="H133" i="3"/>
  <c r="J133" i="3"/>
  <c r="P133" i="3"/>
  <c r="V133" i="3"/>
  <c r="AB133" i="3"/>
  <c r="H132" i="3"/>
  <c r="H131" i="3"/>
  <c r="J131" i="3"/>
  <c r="P131" i="3"/>
  <c r="V131" i="3"/>
  <c r="AB131" i="3"/>
  <c r="H130" i="3"/>
  <c r="J130" i="3"/>
  <c r="P130" i="3"/>
  <c r="V130" i="3"/>
  <c r="AB130" i="3"/>
  <c r="H129" i="3"/>
  <c r="J129" i="3"/>
  <c r="P129" i="3"/>
  <c r="S129" i="3"/>
  <c r="H128" i="3"/>
  <c r="J128" i="3"/>
  <c r="P128" i="3"/>
  <c r="V128" i="3"/>
  <c r="AB128" i="3"/>
  <c r="H127" i="3"/>
  <c r="J127" i="3"/>
  <c r="P127" i="3"/>
  <c r="V127" i="3"/>
  <c r="AB127" i="3"/>
  <c r="H126" i="3"/>
  <c r="H125" i="3"/>
  <c r="J125" i="3"/>
  <c r="P125" i="3"/>
  <c r="V125" i="3"/>
  <c r="AB125" i="3"/>
  <c r="H124" i="3"/>
  <c r="J124" i="3"/>
  <c r="P124" i="3"/>
  <c r="V124" i="3"/>
  <c r="AB124" i="3"/>
  <c r="H123" i="3"/>
  <c r="J123" i="3"/>
  <c r="P123" i="3"/>
  <c r="V123" i="3"/>
  <c r="AB123" i="3"/>
  <c r="H122" i="3"/>
  <c r="J122" i="3"/>
  <c r="P122" i="3"/>
  <c r="H121" i="3"/>
  <c r="J121" i="3"/>
  <c r="P121" i="3"/>
  <c r="V121" i="3"/>
  <c r="AB121" i="3"/>
  <c r="H120" i="3"/>
  <c r="J120" i="3"/>
  <c r="P120" i="3"/>
  <c r="V120" i="3"/>
  <c r="AB120" i="3"/>
  <c r="H119" i="3"/>
  <c r="J119" i="3"/>
  <c r="P119" i="3"/>
  <c r="V119" i="3"/>
  <c r="AB119" i="3"/>
  <c r="H118" i="3"/>
  <c r="J118" i="3"/>
  <c r="P118" i="3"/>
  <c r="V118" i="3"/>
  <c r="AB118" i="3"/>
  <c r="H117" i="3"/>
  <c r="J117" i="3"/>
  <c r="P117" i="3"/>
  <c r="H116" i="3"/>
  <c r="J116" i="3"/>
  <c r="P116" i="3"/>
  <c r="V116" i="3"/>
  <c r="AB116" i="3"/>
  <c r="H115" i="3"/>
  <c r="J115" i="3"/>
  <c r="P115" i="3"/>
  <c r="V115" i="3"/>
  <c r="AB115" i="3"/>
  <c r="H114" i="3"/>
  <c r="J114" i="3"/>
  <c r="P114" i="3"/>
  <c r="J113" i="3"/>
  <c r="P113" i="3"/>
  <c r="H113" i="3"/>
  <c r="H112" i="3"/>
  <c r="J112" i="3"/>
  <c r="P112" i="3"/>
  <c r="S112" i="3"/>
  <c r="H111" i="3"/>
  <c r="J111" i="3"/>
  <c r="P111" i="3"/>
  <c r="V111" i="3"/>
  <c r="AB111" i="3"/>
  <c r="H110" i="3"/>
  <c r="J110" i="3"/>
  <c r="P110" i="3"/>
  <c r="H109" i="3"/>
  <c r="J109" i="3"/>
  <c r="P109" i="3"/>
  <c r="V109" i="3"/>
  <c r="AB109" i="3"/>
  <c r="H108" i="3"/>
  <c r="H107" i="3"/>
  <c r="J107" i="3"/>
  <c r="P107" i="3"/>
  <c r="S107" i="3"/>
  <c r="V107" i="3"/>
  <c r="AB107" i="3"/>
  <c r="H106" i="3"/>
  <c r="J106" i="3"/>
  <c r="P106" i="3"/>
  <c r="Y105" i="3"/>
  <c r="S105" i="3"/>
  <c r="M105" i="3"/>
  <c r="H105" i="3"/>
  <c r="J105" i="3"/>
  <c r="H104" i="3"/>
  <c r="J104" i="3"/>
  <c r="P104" i="3"/>
  <c r="H98" i="3"/>
  <c r="H97" i="3"/>
  <c r="H96" i="3"/>
  <c r="J96" i="3"/>
  <c r="P96" i="3"/>
  <c r="H95" i="3"/>
  <c r="H94" i="3"/>
  <c r="H93" i="3"/>
  <c r="H92" i="3"/>
  <c r="J92" i="3"/>
  <c r="P92" i="3"/>
  <c r="H91" i="3"/>
  <c r="J91" i="3"/>
  <c r="P91" i="3"/>
  <c r="H90" i="3"/>
  <c r="H89" i="3"/>
  <c r="H88" i="3"/>
  <c r="J88" i="3"/>
  <c r="P88" i="3"/>
  <c r="H87" i="3"/>
  <c r="J87" i="3"/>
  <c r="P87" i="3"/>
  <c r="H86" i="3"/>
  <c r="H85" i="3"/>
  <c r="J85" i="3"/>
  <c r="P85" i="3"/>
  <c r="H84" i="3"/>
  <c r="J84" i="3"/>
  <c r="P84" i="3"/>
  <c r="S84" i="3"/>
  <c r="H83" i="3"/>
  <c r="J83" i="3"/>
  <c r="P83" i="3"/>
  <c r="H82" i="3"/>
  <c r="J82" i="3"/>
  <c r="P82" i="3"/>
  <c r="H81" i="3"/>
  <c r="J81" i="3"/>
  <c r="P81" i="3"/>
  <c r="V81" i="3"/>
  <c r="AB81" i="3"/>
  <c r="H80" i="3"/>
  <c r="J80" i="3"/>
  <c r="P80" i="3"/>
  <c r="V80" i="3"/>
  <c r="AB80" i="3"/>
  <c r="Y79" i="3"/>
  <c r="S79" i="3"/>
  <c r="M79" i="3"/>
  <c r="H79" i="3"/>
  <c r="J79" i="3"/>
  <c r="Y78" i="3"/>
  <c r="S78" i="3"/>
  <c r="M78" i="3"/>
  <c r="H78" i="3"/>
  <c r="J78" i="3"/>
  <c r="H77" i="3"/>
  <c r="J77" i="3"/>
  <c r="P77" i="3"/>
  <c r="S77" i="3"/>
  <c r="H76" i="3"/>
  <c r="J76" i="3"/>
  <c r="Y72" i="3"/>
  <c r="M72" i="3"/>
  <c r="H71" i="3"/>
  <c r="J71" i="3"/>
  <c r="P71" i="3"/>
  <c r="H70" i="3"/>
  <c r="J70" i="3"/>
  <c r="P70" i="3"/>
  <c r="V70" i="3"/>
  <c r="AB70" i="3"/>
  <c r="H69" i="3"/>
  <c r="D72" i="3"/>
  <c r="Y65" i="3"/>
  <c r="M64" i="3"/>
  <c r="M65" i="3"/>
  <c r="H64" i="3"/>
  <c r="D64" i="3"/>
  <c r="H63" i="3"/>
  <c r="H62" i="3"/>
  <c r="H61" i="3"/>
  <c r="J61" i="3"/>
  <c r="P61" i="3"/>
  <c r="H60" i="3"/>
  <c r="J60" i="3"/>
  <c r="P60" i="3"/>
  <c r="H59" i="3"/>
  <c r="J59" i="3"/>
  <c r="P59" i="3"/>
  <c r="S59" i="3"/>
  <c r="H58" i="3"/>
  <c r="J58" i="3"/>
  <c r="P58" i="3"/>
  <c r="H57" i="3"/>
  <c r="H56" i="3"/>
  <c r="H55" i="3"/>
  <c r="J55" i="3"/>
  <c r="P55" i="3"/>
  <c r="H54" i="3"/>
  <c r="J54" i="3"/>
  <c r="P54" i="3"/>
  <c r="H53" i="3"/>
  <c r="J53" i="3"/>
  <c r="P53" i="3"/>
  <c r="H52" i="3"/>
  <c r="J52" i="3"/>
  <c r="P52" i="3"/>
  <c r="V52" i="3"/>
  <c r="AB52" i="3"/>
  <c r="H51" i="3"/>
  <c r="J51" i="3"/>
  <c r="P51" i="3"/>
  <c r="V51" i="3"/>
  <c r="AB51" i="3"/>
  <c r="H50" i="3"/>
  <c r="J50" i="3"/>
  <c r="P50" i="3"/>
  <c r="V50" i="3"/>
  <c r="AB50" i="3"/>
  <c r="H49" i="3"/>
  <c r="J49" i="3"/>
  <c r="P49" i="3"/>
  <c r="V49" i="3"/>
  <c r="AB49" i="3"/>
  <c r="H48" i="3"/>
  <c r="H47" i="3"/>
  <c r="H46" i="3"/>
  <c r="H45" i="3"/>
  <c r="J45" i="3"/>
  <c r="P45" i="3"/>
  <c r="V45" i="3"/>
  <c r="AB45" i="3"/>
  <c r="H44" i="3"/>
  <c r="J44" i="3"/>
  <c r="P44" i="3"/>
  <c r="V44" i="3"/>
  <c r="AB44" i="3"/>
  <c r="J43" i="3"/>
  <c r="P43" i="3"/>
  <c r="V43" i="3"/>
  <c r="AB43" i="3"/>
  <c r="H42" i="3"/>
  <c r="J42" i="3"/>
  <c r="P42" i="3"/>
  <c r="S42" i="3"/>
  <c r="J41" i="3"/>
  <c r="P41" i="3"/>
  <c r="V41" i="3"/>
  <c r="AB41" i="3"/>
  <c r="H41" i="3"/>
  <c r="J40" i="3"/>
  <c r="P40" i="3"/>
  <c r="H40" i="3"/>
  <c r="J39" i="3"/>
  <c r="P39" i="3"/>
  <c r="H38" i="3"/>
  <c r="J38" i="3"/>
  <c r="P38" i="3"/>
  <c r="V38" i="3"/>
  <c r="AB38" i="3"/>
  <c r="H37" i="3"/>
  <c r="J37" i="3"/>
  <c r="P37" i="3"/>
  <c r="S37" i="3"/>
  <c r="H36" i="3"/>
  <c r="J36" i="3"/>
  <c r="P36" i="3"/>
  <c r="H35" i="3"/>
  <c r="J35" i="3"/>
  <c r="P35" i="3"/>
  <c r="S35" i="3"/>
  <c r="H34" i="3"/>
  <c r="J34" i="3"/>
  <c r="P34" i="3"/>
  <c r="V34" i="3"/>
  <c r="AB34" i="3"/>
  <c r="H33" i="3"/>
  <c r="H32" i="3"/>
  <c r="J32" i="3"/>
  <c r="P32" i="3"/>
  <c r="V32" i="3"/>
  <c r="AB32" i="3"/>
  <c r="H31" i="3"/>
  <c r="J31" i="3"/>
  <c r="P31" i="3"/>
  <c r="V31" i="3"/>
  <c r="AB31" i="3"/>
  <c r="H30" i="3"/>
  <c r="J30" i="3"/>
  <c r="P30" i="3"/>
  <c r="V30" i="3"/>
  <c r="AB30" i="3"/>
  <c r="H29" i="3"/>
  <c r="J29" i="3"/>
  <c r="P29" i="3"/>
  <c r="V29" i="3"/>
  <c r="AB29" i="3"/>
  <c r="H28" i="3"/>
  <c r="J28" i="3"/>
  <c r="P28" i="3"/>
  <c r="V28" i="3"/>
  <c r="AB28" i="3"/>
  <c r="H27" i="3"/>
  <c r="J27" i="3"/>
  <c r="P27" i="3"/>
  <c r="H26" i="3"/>
  <c r="J26" i="3"/>
  <c r="P26" i="3"/>
  <c r="V26" i="3"/>
  <c r="AB26" i="3"/>
  <c r="H25" i="3"/>
  <c r="J25" i="3"/>
  <c r="P25" i="3"/>
  <c r="V25" i="3"/>
  <c r="AB25" i="3"/>
  <c r="H24" i="3"/>
  <c r="J24" i="3"/>
  <c r="P24" i="3"/>
  <c r="V24" i="3"/>
  <c r="AB24" i="3"/>
  <c r="H23" i="3"/>
  <c r="H22" i="3"/>
  <c r="J22" i="3"/>
  <c r="P22" i="3"/>
  <c r="V22" i="3"/>
  <c r="AB22" i="3"/>
  <c r="H21" i="3"/>
  <c r="H20" i="3"/>
  <c r="J20" i="3"/>
  <c r="P20" i="3"/>
  <c r="V20" i="3"/>
  <c r="AB20" i="3"/>
  <c r="H19" i="3"/>
  <c r="H18" i="3"/>
  <c r="J18" i="3"/>
  <c r="P18" i="3"/>
  <c r="V18" i="3"/>
  <c r="AB18" i="3"/>
  <c r="H17" i="3"/>
  <c r="J17" i="3"/>
  <c r="P17" i="3"/>
  <c r="S17" i="3"/>
  <c r="H16" i="3"/>
  <c r="J16" i="3"/>
  <c r="P16" i="3"/>
  <c r="V16" i="3"/>
  <c r="AB16" i="3"/>
  <c r="H15" i="3"/>
  <c r="J15" i="3"/>
  <c r="P15" i="3"/>
  <c r="H14" i="3"/>
  <c r="J14" i="3"/>
  <c r="P14" i="3"/>
  <c r="H13" i="3"/>
  <c r="J13" i="3"/>
  <c r="P13" i="3"/>
  <c r="H12" i="3"/>
  <c r="J12" i="3"/>
  <c r="P12" i="3"/>
  <c r="H328" i="2"/>
  <c r="H69" i="2"/>
  <c r="H324" i="2"/>
  <c r="H236" i="2"/>
  <c r="H208" i="2"/>
  <c r="P78" i="3"/>
  <c r="V78" i="3"/>
  <c r="AB78" i="3"/>
  <c r="P170" i="3"/>
  <c r="P79" i="3"/>
  <c r="V79" i="3"/>
  <c r="AB79" i="3"/>
  <c r="P105" i="3"/>
  <c r="V105" i="3"/>
  <c r="AB105" i="3"/>
  <c r="S110" i="3"/>
  <c r="V110" i="3"/>
  <c r="AB110" i="3"/>
  <c r="S122" i="3"/>
  <c r="V122" i="3"/>
  <c r="AB122" i="3"/>
  <c r="M100" i="3"/>
  <c r="M186" i="3"/>
  <c r="M188" i="3"/>
  <c r="P180" i="3"/>
  <c r="S180" i="3"/>
  <c r="S181" i="3"/>
  <c r="H598" i="2"/>
  <c r="P174" i="3"/>
  <c r="S174" i="3"/>
  <c r="S176" i="3"/>
  <c r="S39" i="3"/>
  <c r="V39" i="3"/>
  <c r="AB39" i="3"/>
  <c r="S14" i="3"/>
  <c r="V14" i="3"/>
  <c r="AB14" i="3"/>
  <c r="S40" i="3"/>
  <c r="V40" i="3"/>
  <c r="AB40" i="3"/>
  <c r="J47" i="3"/>
  <c r="P47" i="3"/>
  <c r="S104" i="3"/>
  <c r="V104" i="3"/>
  <c r="S106" i="3"/>
  <c r="V106" i="3"/>
  <c r="AB106" i="3"/>
  <c r="S169" i="3"/>
  <c r="V169" i="3"/>
  <c r="AB169" i="3"/>
  <c r="S163" i="3"/>
  <c r="V163" i="3"/>
  <c r="AB163" i="3"/>
  <c r="S27" i="3"/>
  <c r="V27" i="3"/>
  <c r="AB27" i="3"/>
  <c r="V35" i="3"/>
  <c r="AB35" i="3"/>
  <c r="V37" i="3"/>
  <c r="AB37" i="3"/>
  <c r="S87" i="3"/>
  <c r="V87" i="3"/>
  <c r="AB87" i="3"/>
  <c r="J57" i="3"/>
  <c r="P57" i="3"/>
  <c r="S57" i="3"/>
  <c r="V59" i="3"/>
  <c r="AB59" i="3"/>
  <c r="J64" i="3"/>
  <c r="P64" i="3"/>
  <c r="V77" i="3"/>
  <c r="J89" i="3"/>
  <c r="P89" i="3"/>
  <c r="S113" i="3"/>
  <c r="V113" i="3"/>
  <c r="AB113" i="3"/>
  <c r="D100" i="3"/>
  <c r="Y153" i="3"/>
  <c r="AB153" i="3"/>
  <c r="S164" i="3"/>
  <c r="V164" i="3"/>
  <c r="AB164" i="3"/>
  <c r="J33" i="3"/>
  <c r="P33" i="3"/>
  <c r="J48" i="3"/>
  <c r="P48" i="3"/>
  <c r="S12" i="3"/>
  <c r="V12" i="3"/>
  <c r="J46" i="3"/>
  <c r="P46" i="3"/>
  <c r="S46" i="3"/>
  <c r="S83" i="3"/>
  <c r="V83" i="3"/>
  <c r="AB83" i="3"/>
  <c r="S13" i="3"/>
  <c r="V13" i="3"/>
  <c r="AB13" i="3"/>
  <c r="S53" i="3"/>
  <c r="V53" i="3"/>
  <c r="AB53" i="3"/>
  <c r="S58" i="3"/>
  <c r="V58" i="3"/>
  <c r="AB58" i="3"/>
  <c r="S82" i="3"/>
  <c r="V82" i="3"/>
  <c r="AB82" i="3"/>
  <c r="J23" i="3"/>
  <c r="P23" i="3"/>
  <c r="S15" i="3"/>
  <c r="V15" i="3"/>
  <c r="AB15" i="3"/>
  <c r="V17" i="3"/>
  <c r="AB17" i="3"/>
  <c r="J19" i="3"/>
  <c r="P19" i="3"/>
  <c r="S19" i="3"/>
  <c r="J21" i="3"/>
  <c r="P21" i="3"/>
  <c r="V21" i="3"/>
  <c r="AB21" i="3"/>
  <c r="S36" i="3"/>
  <c r="V36" i="3"/>
  <c r="AB36" i="3"/>
  <c r="V42" i="3"/>
  <c r="AB42" i="3"/>
  <c r="S60" i="3"/>
  <c r="V60" i="3"/>
  <c r="AB60" i="3"/>
  <c r="D65" i="3"/>
  <c r="V84" i="3"/>
  <c r="AB84" i="3"/>
  <c r="Y139" i="3"/>
  <c r="S54" i="3"/>
  <c r="V54" i="3"/>
  <c r="AB54" i="3"/>
  <c r="S61" i="3"/>
  <c r="V61" i="3"/>
  <c r="AB61" i="3"/>
  <c r="S71" i="3"/>
  <c r="V71" i="3"/>
  <c r="AB71" i="3"/>
  <c r="S85" i="3"/>
  <c r="V85" i="3"/>
  <c r="AB85" i="3"/>
  <c r="S114" i="3"/>
  <c r="V114" i="3"/>
  <c r="AB114" i="3"/>
  <c r="J145" i="3"/>
  <c r="P145" i="3"/>
  <c r="V145" i="3"/>
  <c r="AB145" i="3"/>
  <c r="AB151" i="3"/>
  <c r="V112" i="3"/>
  <c r="AB112" i="3"/>
  <c r="J69" i="3"/>
  <c r="S88" i="3"/>
  <c r="V88" i="3"/>
  <c r="AB88" i="3"/>
  <c r="J90" i="3"/>
  <c r="P90" i="3"/>
  <c r="S90" i="3"/>
  <c r="S96" i="3"/>
  <c r="V96" i="3"/>
  <c r="AB96" i="3"/>
  <c r="J98" i="3"/>
  <c r="P98" i="3"/>
  <c r="S98" i="3"/>
  <c r="Y140" i="3"/>
  <c r="AB140" i="3"/>
  <c r="J159" i="3"/>
  <c r="P159" i="3"/>
  <c r="V159" i="3"/>
  <c r="J161" i="3"/>
  <c r="P161" i="3"/>
  <c r="V161" i="3"/>
  <c r="AB161" i="3"/>
  <c r="D240" i="3"/>
  <c r="J56" i="3"/>
  <c r="P56" i="3"/>
  <c r="V56" i="3"/>
  <c r="AB56" i="3"/>
  <c r="J97" i="3"/>
  <c r="P97" i="3"/>
  <c r="S97" i="3"/>
  <c r="S150" i="3"/>
  <c r="V150" i="3"/>
  <c r="AB150" i="3"/>
  <c r="D248" i="3"/>
  <c r="J63" i="3"/>
  <c r="P63" i="3"/>
  <c r="S63" i="3"/>
  <c r="P76" i="3"/>
  <c r="S76" i="3"/>
  <c r="J86" i="3"/>
  <c r="P86" i="3"/>
  <c r="S86" i="3"/>
  <c r="J95" i="3"/>
  <c r="P95" i="3"/>
  <c r="S95" i="3"/>
  <c r="D165" i="3"/>
  <c r="J62" i="3"/>
  <c r="P62" i="3"/>
  <c r="S62" i="3"/>
  <c r="S92" i="3"/>
  <c r="V92" i="3"/>
  <c r="AB92" i="3"/>
  <c r="J94" i="3"/>
  <c r="P94" i="3"/>
  <c r="S94" i="3"/>
  <c r="J108" i="3"/>
  <c r="S117" i="3"/>
  <c r="V117" i="3"/>
  <c r="AB117" i="3"/>
  <c r="J126" i="3"/>
  <c r="P126" i="3"/>
  <c r="V126" i="3"/>
  <c r="AB126" i="3"/>
  <c r="J132" i="3"/>
  <c r="P132" i="3"/>
  <c r="V132" i="3"/>
  <c r="AB132" i="3"/>
  <c r="S149" i="3"/>
  <c r="V149" i="3"/>
  <c r="AB149" i="3"/>
  <c r="Y152" i="3"/>
  <c r="AB152" i="3"/>
  <c r="J158" i="3"/>
  <c r="P158" i="3"/>
  <c r="V158" i="3"/>
  <c r="J160" i="3"/>
  <c r="P160" i="3"/>
  <c r="V160" i="3"/>
  <c r="S55" i="3"/>
  <c r="V55" i="3"/>
  <c r="AB55" i="3"/>
  <c r="S91" i="3"/>
  <c r="V91" i="3"/>
  <c r="AB91" i="3"/>
  <c r="J93" i="3"/>
  <c r="P93" i="3"/>
  <c r="S93" i="3"/>
  <c r="V129" i="3"/>
  <c r="AB129" i="3"/>
  <c r="S170" i="3"/>
  <c r="S171" i="3"/>
  <c r="P171" i="3"/>
  <c r="D233" i="3"/>
  <c r="P181" i="3"/>
  <c r="P176" i="3"/>
  <c r="V170" i="3"/>
  <c r="V171" i="3"/>
  <c r="Y104" i="3"/>
  <c r="AB104" i="3"/>
  <c r="Y160" i="3"/>
  <c r="AB160" i="3"/>
  <c r="AB170" i="3"/>
  <c r="AB171" i="3"/>
  <c r="V76" i="3"/>
  <c r="P100" i="3"/>
  <c r="V90" i="3"/>
  <c r="AB90" i="3"/>
  <c r="AB12" i="3"/>
  <c r="S48" i="3"/>
  <c r="V48" i="3"/>
  <c r="AB48" i="3"/>
  <c r="S89" i="3"/>
  <c r="V89" i="3"/>
  <c r="AB89" i="3"/>
  <c r="V57" i="3"/>
  <c r="AB57" i="3"/>
  <c r="AB139" i="3"/>
  <c r="Y159" i="3"/>
  <c r="AB159" i="3"/>
  <c r="V63" i="3"/>
  <c r="AB63" i="3"/>
  <c r="P69" i="3"/>
  <c r="J72" i="3"/>
  <c r="J165" i="3"/>
  <c r="P108" i="3"/>
  <c r="V95" i="3"/>
  <c r="AB95" i="3"/>
  <c r="V180" i="3"/>
  <c r="V174" i="3"/>
  <c r="V19" i="3"/>
  <c r="AB19" i="3"/>
  <c r="J100" i="3"/>
  <c r="V46" i="3"/>
  <c r="AB46" i="3"/>
  <c r="S33" i="3"/>
  <c r="V33" i="3"/>
  <c r="AB33" i="3"/>
  <c r="Y77" i="3"/>
  <c r="Y100" i="3"/>
  <c r="V62" i="3"/>
  <c r="AB62" i="3"/>
  <c r="P65" i="3"/>
  <c r="V93" i="3"/>
  <c r="AB93" i="3"/>
  <c r="S23" i="3"/>
  <c r="V23" i="3"/>
  <c r="AB23" i="3"/>
  <c r="V94" i="3"/>
  <c r="AB94" i="3"/>
  <c r="V98" i="3"/>
  <c r="AB98" i="3"/>
  <c r="J65" i="3"/>
  <c r="Y158" i="3"/>
  <c r="V86" i="3"/>
  <c r="AB86" i="3"/>
  <c r="V97" i="3"/>
  <c r="AB97" i="3"/>
  <c r="D186" i="3"/>
  <c r="S64" i="3"/>
  <c r="V64" i="3"/>
  <c r="AB64" i="3"/>
  <c r="S47" i="3"/>
  <c r="AB77" i="3"/>
  <c r="Y165" i="3"/>
  <c r="Y186" i="3"/>
  <c r="Y188" i="3"/>
  <c r="S100" i="3"/>
  <c r="AB158" i="3"/>
  <c r="J186" i="3"/>
  <c r="J188" i="3"/>
  <c r="S65" i="3"/>
  <c r="V176" i="3"/>
  <c r="AB174" i="3"/>
  <c r="AB176" i="3"/>
  <c r="V181" i="3"/>
  <c r="AB180" i="3"/>
  <c r="AB181" i="3"/>
  <c r="V47" i="3"/>
  <c r="AB47" i="3"/>
  <c r="AB65" i="3"/>
  <c r="P165" i="3"/>
  <c r="S108" i="3"/>
  <c r="S165" i="3"/>
  <c r="D188" i="3"/>
  <c r="H599" i="2"/>
  <c r="H600" i="2"/>
  <c r="D192" i="3"/>
  <c r="P72" i="3"/>
  <c r="S69" i="3"/>
  <c r="S72" i="3"/>
  <c r="V100" i="3"/>
  <c r="AB76" i="3"/>
  <c r="AB100" i="3"/>
  <c r="P186" i="3"/>
  <c r="P188" i="3"/>
  <c r="S186" i="3"/>
  <c r="S188" i="3"/>
  <c r="V108" i="3"/>
  <c r="V65" i="3"/>
  <c r="V69" i="3"/>
  <c r="V165" i="3"/>
  <c r="AB108" i="3"/>
  <c r="AB165" i="3"/>
  <c r="V72" i="3"/>
  <c r="AB69" i="3"/>
  <c r="AB72" i="3"/>
  <c r="AB186" i="3"/>
  <c r="AB188" i="3"/>
  <c r="V186" i="3"/>
  <c r="V18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tc={2C677061-3EB0-4E3D-8DEA-795E60E552CB}</author>
    <author>tc={C7ECF127-8453-4746-9753-5F94F03705F2}</author>
    <author>tc={4C77C8A5-6E09-49AE-8673-60CD03AD0200}</author>
    <author>tc={1015F783-32E7-42D8-B81D-EE3FAFE46B61}</author>
    <author>tc={7F0FB4AC-40E0-4469-8688-522E4E76B79D}</author>
  </authors>
  <commentList>
    <comment ref="Y64" authorId="0" shapeId="0" xr:uid="{2C677061-3EB0-4E3D-8DEA-795E60E552CB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to include NOLC DTA</t>
      </text>
    </comment>
    <comment ref="Y76" authorId="1" shapeId="0" xr:uid="{C7ECF127-8453-4746-9753-5F94F03705F2}">
      <text>
        <t>[Threaded comment]
Your version of Excel allows you to read this threaded comment; however, any edits to it will get removed if the file is opened in a newer version of Excel. Learn more: https://go.microsoft.com/fwlink/?linkid=870924
Comment:
    NOLC 282 Excess KY Adjustment</t>
      </text>
    </comment>
    <comment ref="Y77" authorId="2" shapeId="0" xr:uid="{4C77C8A5-6E09-49AE-8673-60CD03AD02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Excess as it will run out at the end of 2025 consistent with prior case treatment</t>
      </text>
    </comment>
    <comment ref="Y87" authorId="3" shapeId="0" xr:uid="{1015F783-32E7-42D8-B81D-EE3FAFE46B61}">
      <text>
        <t>[Threaded comment]
Your version of Excel allows you to read this threaded comment; however, any edits to it will get removed if the file is opened in a newer version of Excel. Learn more: https://go.microsoft.com/fwlink/?linkid=870924
Comment:
    W03 Mitchell pollution control equipment and W43 NERC adj</t>
      </text>
    </comment>
    <comment ref="Y104" authorId="4" shapeId="0" xr:uid="{7F0FB4AC-40E0-4469-8688-522E4E76B79D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Excess as it will run out at the end of 2025 consistent with prior case treatment</t>
      </text>
    </comment>
  </commentList>
</comments>
</file>

<file path=xl/sharedStrings.xml><?xml version="1.0" encoding="utf-8"?>
<sst xmlns="http://schemas.openxmlformats.org/spreadsheetml/2006/main" count="1699" uniqueCount="466">
  <si>
    <t xml:space="preserve"> </t>
  </si>
  <si>
    <t>Beg Balance</t>
  </si>
  <si>
    <t xml:space="preserve">January </t>
  </si>
  <si>
    <t>February</t>
  </si>
  <si>
    <t>March</t>
  </si>
  <si>
    <t>KYPCO March Reopen</t>
  </si>
  <si>
    <t>April</t>
  </si>
  <si>
    <t>May</t>
  </si>
  <si>
    <t>2021 Amend RTP-Fed</t>
  </si>
  <si>
    <t>June</t>
  </si>
  <si>
    <t>July</t>
  </si>
  <si>
    <t>August</t>
  </si>
  <si>
    <t>Fed Audit Adjs</t>
  </si>
  <si>
    <t>Sept-Credit Change</t>
  </si>
  <si>
    <t>September</t>
  </si>
  <si>
    <t>October</t>
  </si>
  <si>
    <t>NOL + Credit Clean Up</t>
  </si>
  <si>
    <t>Fed Aud Adjs 2</t>
  </si>
  <si>
    <t>2023 RTP</t>
  </si>
  <si>
    <t>November</t>
  </si>
  <si>
    <t>M2M True Up</t>
  </si>
  <si>
    <t>2023 RTP State</t>
  </si>
  <si>
    <t>LA + OH Update</t>
  </si>
  <si>
    <t>December</t>
  </si>
  <si>
    <t>ICP Reopen + Turk</t>
  </si>
  <si>
    <t>CAMT + Partnership Reop</t>
  </si>
  <si>
    <t>Dec Parent Co NOL Split2</t>
  </si>
  <si>
    <t>End Balance</t>
  </si>
  <si>
    <t>Deferred Tax Rollforward by Month - Report #51052</t>
  </si>
  <si>
    <t>2024 Conversion Case 2</t>
  </si>
  <si>
    <t>Kentucky Power Corp Consol</t>
  </si>
  <si>
    <t>All January Through December Activity</t>
  </si>
  <si>
    <t>========================================</t>
  </si>
  <si>
    <t>1901001 1901001 Accum Deferred FIT-Other</t>
  </si>
  <si>
    <t xml:space="preserve">   3091 3091 - TAX CREDIT C/F W DEF TAX</t>
  </si>
  <si>
    <t xml:space="preserve">   3094 3094 - CAMT CREDIT C/F W Def Tax</t>
  </si>
  <si>
    <t xml:space="preserve">   3501 3501 - TAX CREDIT C/F - DEF TAX ASSET(OLD)</t>
  </si>
  <si>
    <t xml:space="preserve">   3502 3502 - CAMT CREDIT C/F (OLD)</t>
  </si>
  <si>
    <t xml:space="preserve">   4002 4002 - WV POLLUTION CONTROL ADJUSTMENT</t>
  </si>
  <si>
    <t xml:space="preserve">   4041 4041 - NOL - DEFERRED TAX ASSET RECLASS</t>
  </si>
  <si>
    <t xml:space="preserve">   7002 7002 - CUST ADV for Construction</t>
  </si>
  <si>
    <t xml:space="preserve">   7021 7021 - PROVS POSS REV REFDS-A/L</t>
  </si>
  <si>
    <t xml:space="preserve">   7027 7027 - INSURANCE PREMIUMS ACCRUED</t>
  </si>
  <si>
    <t xml:space="preserve">   7029 7029 - PROV WORKER'S COMP</t>
  </si>
  <si>
    <t xml:space="preserve">   7032 7032 - ACCRUED BK PENSION EXPENSE</t>
  </si>
  <si>
    <t xml:space="preserve">   7034 7034 - SUPPLEMENTAL EXECUTIVE RETIREMENT PLAN</t>
  </si>
  <si>
    <t xml:space="preserve">   7035 7035 - ACCRD SUP EXEC RETIR PLAN COSTS-SFAS 158</t>
  </si>
  <si>
    <t xml:space="preserve">   7036 7036 - ACCRD BK SUP. SAVINGS PLAN EXP</t>
  </si>
  <si>
    <t xml:space="preserve">   7037 7037 - ACCRUED PSI PLAN EXP</t>
  </si>
  <si>
    <t xml:space="preserve">   7040 7040 - BK PROV UNCOLL ACCTS - ST</t>
  </si>
  <si>
    <t xml:space="preserve">   7042 7042 - PREL SURVEY&amp;INVEST RESERVE-BIG SANDY FGD</t>
  </si>
  <si>
    <t xml:space="preserve">   7048 7048 - ACCRD COMPANYWIDE INCENTV PLAN</t>
  </si>
  <si>
    <t xml:space="preserve">   7052 7052 - ACCRUED BOOK VACATION PAY</t>
  </si>
  <si>
    <t xml:space="preserve">   7054 7054 - BOOK LEASES DEFERRED</t>
  </si>
  <si>
    <t xml:space="preserve">   7055 7055 - (ICDP)-INCENTIVE COMP DEFERRAL PLAN</t>
  </si>
  <si>
    <t xml:space="preserve">   7059 7059 - BK ACCRL- COOK CT RENT HOLIDAY</t>
  </si>
  <si>
    <t xml:space="preserve">   7061 7061 - ACCRUED BK SEVERANCE BENEFITS</t>
  </si>
  <si>
    <t xml:space="preserve">   7062 7062 - ECONOMIC DEVEL FUND - CURRENT</t>
  </si>
  <si>
    <t xml:space="preserve">   7064 7064 - ACCRUED INTEREST EXP -STATE</t>
  </si>
  <si>
    <t xml:space="preserve">   7065 7065 - ACCRUED INTEREST-LONG-TERM - FIN 48</t>
  </si>
  <si>
    <t xml:space="preserve">   7068 7068 - ACCRUED RTO CARRYING CHARGES</t>
  </si>
  <si>
    <t xml:space="preserve">   7078 7078 - FEDERAL MITIGATION PROGRAMS</t>
  </si>
  <si>
    <t xml:space="preserve">   7079 7079 - STATE MITIGATION PROGRAMS</t>
  </si>
  <si>
    <t xml:space="preserve">   7083 7083 - Litigation Accrual</t>
  </si>
  <si>
    <t xml:space="preserve">   7100 7100 - DEFD REV - SAN ANGELO SETTLEMENT</t>
  </si>
  <si>
    <t xml:space="preserve">   7104 7104 - ADVANCE RENTAL INC (CUR MO)</t>
  </si>
  <si>
    <t xml:space="preserve">   7108 7108 - DEFD REV-BONUS LEASE SHORT-TERM</t>
  </si>
  <si>
    <t xml:space="preserve">   7109 7109 - DEFD REV-BONUS LEASE LONG-TERM</t>
  </si>
  <si>
    <t xml:space="preserve">   7110 7110 - REG LIAB-UNREAL MTM GAIN-DEFL</t>
  </si>
  <si>
    <t xml:space="preserve">   7259 7259 - REG ASSET-CCS FEED STUDY RESERVE</t>
  </si>
  <si>
    <t xml:space="preserve">   7526 7526 - Prepaid Regulatory Fees</t>
  </si>
  <si>
    <t xml:space="preserve">   7575 7575 - ACCRD SFAS 106 PST RETIRE EXP</t>
  </si>
  <si>
    <t xml:space="preserve">   7577 7577 - ACCRD OPEB COSTS - SFAS 158</t>
  </si>
  <si>
    <t xml:space="preserve">   7580 7580 - ACCRD SFAS 112 PST EMPLOY BEN</t>
  </si>
  <si>
    <t xml:space="preserve">   7581 7581 - ACCRD BOOK ARO EXPENSE - SFAS 143</t>
  </si>
  <si>
    <t xml:space="preserve">   7584 7584 - BOOK OPERATING LEASE - LIAB</t>
  </si>
  <si>
    <t xml:space="preserve">   7589 7589 - ACCRD SIT TX RESERVE-LNG-TERM-FIN 48</t>
  </si>
  <si>
    <t xml:space="preserve">   8013 8013 - MARK &amp; SPREAD-DEFL-190-A/L</t>
  </si>
  <si>
    <t xml:space="preserve">   8014 8014 - EMPLOYER SAVINGS PLAN MATCH</t>
  </si>
  <si>
    <t xml:space="preserve">   8015 8015 - ACCRUED BK BENEFIT COSTS</t>
  </si>
  <si>
    <t xml:space="preserve">   8016 8016 - STOCK BASED COMP-CAREER SHARES</t>
  </si>
  <si>
    <t xml:space="preserve">   8017 8017 - PROV-TRADING CREDIT RISK - A/L</t>
  </si>
  <si>
    <t xml:space="preserve">   8018 8018 - PROV-FAS 157 - A/L</t>
  </si>
  <si>
    <t xml:space="preserve">   8053 8053 - SFAS 106 PST RETIRE EXP - NON-DEDUCT CONT</t>
  </si>
  <si>
    <t xml:space="preserve">   8055 8055 - SFAS 106 - MEDICARE SUBSIDY - NORM - (PPACA)</t>
  </si>
  <si>
    <t xml:space="preserve">   8060 8060 - IRS AUDIT SETTLEMENT</t>
  </si>
  <si>
    <t xml:space="preserve">   8062 8062 - RESTRICTED STOCK PLAN</t>
  </si>
  <si>
    <t>Total 1901001 1901001 Accum Deferred FIT-Other</t>
  </si>
  <si>
    <t>1901002 1901002 Accum Deferred SIT-Other</t>
  </si>
  <si>
    <t xml:space="preserve">   4014 4014 - NOL-STATE C/F-DEF TAX ASSET-L/T - IL</t>
  </si>
  <si>
    <t xml:space="preserve">   4017 4017 - NOL-STATE C/F-DEF TAX ASSET-L/T - KY</t>
  </si>
  <si>
    <t xml:space="preserve">   4021 4021 - NOL-STATE C/F-DEF TAX ASSET-L/T - MI</t>
  </si>
  <si>
    <t xml:space="preserve">   4040 4040 - NOL-STATE C/F-DEF TAX ASSET-L/T - WV</t>
  </si>
  <si>
    <t>Total 1901002 1901002 Accum Deferred SIT-Other</t>
  </si>
  <si>
    <t>1903001 1903001 Acc DFIT-FAS 109 Flow-Thru</t>
  </si>
  <si>
    <t xml:space="preserve">   6002 6002 - PT AFUDC Debt - NORM</t>
  </si>
  <si>
    <t xml:space="preserve">   6003 6003 - PT AFUDC Equity - FT</t>
  </si>
  <si>
    <t xml:space="preserve">   6004 6004 - PT ARO - NORM</t>
  </si>
  <si>
    <t xml:space="preserve">   6005 6005 - PT Basis Adj - FT</t>
  </si>
  <si>
    <t xml:space="preserve">   6006 6006 - PT Basis Adj - NORM</t>
  </si>
  <si>
    <t xml:space="preserve">   6007 6007 - PT CIAC - NORM</t>
  </si>
  <si>
    <t xml:space="preserve">   6008 6008 - PT COR - FT</t>
  </si>
  <si>
    <t xml:space="preserve">   6009 6009 - PT COR - NORM</t>
  </si>
  <si>
    <t xml:space="preserve">   6011 6011 - PT CPI - NORM</t>
  </si>
  <si>
    <t xml:space="preserve">   6017 6017 - PT Method/Life - FT</t>
  </si>
  <si>
    <t xml:space="preserve">   6018 6018 - PT Method/Life - NORM</t>
  </si>
  <si>
    <t xml:space="preserve">   6019 6019 - PT Plant Acquisition Adj - NORM</t>
  </si>
  <si>
    <t xml:space="preserve">   6020 6020 - PT Pollution Control - NORM</t>
  </si>
  <si>
    <t xml:space="preserve">   6021 6021 - PT R&amp;D Adjustment - NORM</t>
  </si>
  <si>
    <t xml:space="preserve">   6022 6022 - PT Relocation Cost - NORM</t>
  </si>
  <si>
    <t xml:space="preserve">   6024 6024 - PT Repairs UOP - NORM</t>
  </si>
  <si>
    <t xml:space="preserve">   6026 6026 - PT Software - NORM</t>
  </si>
  <si>
    <t xml:space="preserve">   6027 6027 - EFB Basis Adj - FT</t>
  </si>
  <si>
    <t xml:space="preserve">   6503 6503 - 2021 280H 481(a)</t>
  </si>
  <si>
    <t xml:space="preserve">   6523 6523 - 2020 712L 481(a) Software</t>
  </si>
  <si>
    <t xml:space="preserve">   7012 7012 - UNDERRECOV FUEL COST</t>
  </si>
  <si>
    <t xml:space="preserve">   7026 7026 - MTM BK GAIN-A/L-TAX DEFL</t>
  </si>
  <si>
    <t xml:space="preserve">   7033 7033 - ACCRUED BK PENSION COSTS - SFAS 158</t>
  </si>
  <si>
    <t xml:space="preserve">   7086 7086 - RATE CASE DEFD CHGS</t>
  </si>
  <si>
    <t xml:space="preserve">   7099 7099 - BK DEFL-DEMAND SIDE MNGMT EXP</t>
  </si>
  <si>
    <t xml:space="preserve">   7103 7103 - BOOK &gt; TAX BASIS - EMA-A/C 283</t>
  </si>
  <si>
    <t xml:space="preserve">   7137 7137 - REG ASSET-SFAS 158 - PENSIONS</t>
  </si>
  <si>
    <t xml:space="preserve">   7138 7138 - REG ASSET-SFAS 158 - SERP</t>
  </si>
  <si>
    <t xml:space="preserve">   7139 7139 - REG ASSET-SFAS 158 - OPEB</t>
  </si>
  <si>
    <t xml:space="preserve">   7140 7140 - Other Regulatory Assets</t>
  </si>
  <si>
    <t xml:space="preserve">   7151 7151 - REG ASSET-OSS MARGIN SHARING</t>
  </si>
  <si>
    <t xml:space="preserve">   7192 7192 - REG ASSET-NET CCS FEED STUDY COSTS</t>
  </si>
  <si>
    <t xml:space="preserve">   7269 7269 - REG ASSET-IGCC PRE-CONSTRUCTION COSTS</t>
  </si>
  <si>
    <t xml:space="preserve">   7278 7278 - REG ASSET-ENERGY EFFICIENCY RECOVERY</t>
  </si>
  <si>
    <t xml:space="preserve">   7326 7326 - REG ASSET-BIG SANDY RETIRE COSTS RECOV</t>
  </si>
  <si>
    <t xml:space="preserve">   7327 7327 - REG ASSET-BIG SANDY RETIRE RIDER U2 O&amp;M</t>
  </si>
  <si>
    <t xml:space="preserve">   7329 7329 - REG ASSET-UNDER RECOVERY-ENVIRONMENTAL</t>
  </si>
  <si>
    <t xml:space="preserve">   7333 7333 - REG ASSET-DEFD CONSUM EXP-ENVIRON CSTS</t>
  </si>
  <si>
    <t xml:space="preserve">   7351 7351 - REG ASSET-BIG SANDY U1 OR-UNREC EQUITY CC</t>
  </si>
  <si>
    <t xml:space="preserve">   7352 7352 - REG ASSET-BIG SANDY U1 OR-UNDER RECOV CC</t>
  </si>
  <si>
    <t xml:space="preserve">   7357 7357 - REG ASSET-NERC COMPL/CYBER CC-UNREC EQ</t>
  </si>
  <si>
    <t xml:space="preserve">   7358 7358 - REG ASSET-NERC COMPL/CYBER SEC-CAR CST</t>
  </si>
  <si>
    <t xml:space="preserve">   7359 7359 - REG ASSET-NERC COMPL/CYBER SEC-DEF DEPR</t>
  </si>
  <si>
    <t xml:space="preserve">   7376 7376 - REG ASSET-DEFD PROP TAX-BIG SANDY U1 GAS</t>
  </si>
  <si>
    <t xml:space="preserve">   7397 7397 - REG ASSET-ROCKPORT CAPACITY DEF-EQ CC</t>
  </si>
  <si>
    <t xml:space="preserve">   7398 7398 - REG ASSET-ROCKPORT CAPACITY CC DEFERRAL</t>
  </si>
  <si>
    <t xml:space="preserve">   7399 7399 - REG ASSET-ROCKPORT CAPACITY DEFERRAL</t>
  </si>
  <si>
    <t xml:space="preserve">   7400 7400 - REG ASSET-KENTUCKY UNDER RECOV-PPA RIDER</t>
  </si>
  <si>
    <t xml:space="preserve">   7423 7423 - REG ASSET-FERC Formula Rates Under Recvr</t>
  </si>
  <si>
    <t xml:space="preserve">   7430 7430 - REG ASSET-GreenHat Settlement</t>
  </si>
  <si>
    <t xml:space="preserve">   7431 7431 - REG ASSET-KYPCo Steam Maintenance Under-Recovery</t>
  </si>
  <si>
    <t xml:space="preserve">   7452 7452 - REG ASSET-2020 KY Storm Deferral</t>
  </si>
  <si>
    <t xml:space="preserve">   7460 7460 - REG ASSET-KY Storms</t>
  </si>
  <si>
    <t xml:space="preserve">   7488 7488 - REG ASSET-NOLC Regulatory Asset</t>
  </si>
  <si>
    <t xml:space="preserve">   7489 7489 - REG ASSET-NOLC Reg Asset-Equity Carrying</t>
  </si>
  <si>
    <t xml:space="preserve">   7503 7503 - REG ASSET-KY ELG Deferral</t>
  </si>
  <si>
    <t xml:space="preserve">   7519 7519 - REG ASSET-2022 KY Major Storm Deferral</t>
  </si>
  <si>
    <t xml:space="preserve">   7525 7525 - REG ASSET-2023 KY Storm Deferral</t>
  </si>
  <si>
    <t xml:space="preserve">   7536 7536 - REG ASSET-KY Deferred Securitization Exp</t>
  </si>
  <si>
    <t xml:space="preserve">   7545 7545 - REG ASSET-HRJ 765kV Post Service AFUDC</t>
  </si>
  <si>
    <t xml:space="preserve">   7546 7546 - REG ASSET-HRJ 765jV Depreciation Expense</t>
  </si>
  <si>
    <t xml:space="preserve">   7553 7553 - REG ASSET-Tariff DR CC Deferral</t>
  </si>
  <si>
    <t xml:space="preserve">   7554 7554 - REG ASSET-Tariff DR Deferred Equity CC</t>
  </si>
  <si>
    <t xml:space="preserve">   7556 7556 - REG ASSET-REMOVAL COSTS-AMORT-BIG SANDY</t>
  </si>
  <si>
    <t xml:space="preserve">   7557 7557 - REG ASSET-SPENT ARO-BIG SANDY</t>
  </si>
  <si>
    <t xml:space="preserve">   7558 7558 - REG ASSET-UNRECOVERED PLANT-BIG SANDY</t>
  </si>
  <si>
    <t xml:space="preserve">   7559 7559 - REG ASSET-NBV-ARO-RETIRED PLANTS</t>
  </si>
  <si>
    <t xml:space="preserve">   7565 7565 - REG ASSET-M&amp;S RETIRING PLANTS</t>
  </si>
  <si>
    <t xml:space="preserve">   7571 7571 - LOSS ON REACQUIRED DEBT</t>
  </si>
  <si>
    <t xml:space="preserve">   7583 7583 - SFAS 106 - MEDICARE SUBSIDY - (PPACA)-REG ASSET</t>
  </si>
  <si>
    <t xml:space="preserve">   7585 7585 - BOOK OPERATING LEASE - ASSET</t>
  </si>
  <si>
    <t xml:space="preserve">   7593 7593 - REG ASSET-ACCRUED SFAS 112</t>
  </si>
  <si>
    <t xml:space="preserve">   7609 7609 - REG ASSET-KY 2024 STORM DEFERRAL</t>
  </si>
  <si>
    <t xml:space="preserve">   8001 8001 - EXCESS FIT % RATE CHANGE</t>
  </si>
  <si>
    <t xml:space="preserve">   8004 8004 - PROPERTY TAX-Book - NORM</t>
  </si>
  <si>
    <t xml:space="preserve">   8012 8012 - MARK &amp; SPREAD-DEFL-283-A/L</t>
  </si>
  <si>
    <t xml:space="preserve">   8054 8054 - REG ASSET-MEDICARE SUBSIDY-FLOW-THRU-(PPACA)</t>
  </si>
  <si>
    <t xml:space="preserve">   9012 9012 - State Property Mod - KY</t>
  </si>
  <si>
    <t>Total 1903001 1903001 Acc DFIT-FAS 109 Flow-Thru</t>
  </si>
  <si>
    <t>1904001 1904001 Acc DFIT-FAS 109 Excess</t>
  </si>
  <si>
    <t xml:space="preserve">   2009 2009 - EXCESS ADFIT 281 - PROTECTED.</t>
  </si>
  <si>
    <t xml:space="preserve">   2010 2010 - EXCESS ADFIT 282 - PROTECTED.</t>
  </si>
  <si>
    <t xml:space="preserve">   2011 2011 - EXCESS ADFIT 282 - UNPROTECTED.</t>
  </si>
  <si>
    <t xml:space="preserve">   2012 2012 - EXCESS ADFIT 283 - UNPROTECTED.</t>
  </si>
  <si>
    <t>Total 1904001 1904001 Acc DFIT-FAS 109 Excess</t>
  </si>
  <si>
    <t>2811001 2811001 Acc DFIT-Accel Amort Prop</t>
  </si>
  <si>
    <t>Total 2811001 2811001 Acc DFIT-Accel Amort Prop</t>
  </si>
  <si>
    <t>2814001 2814001 ADFIT-FAS 109 Exc Acc Am Pr</t>
  </si>
  <si>
    <t>Total 2814001 2814001 ADFIT-FAS 109 Exc Acc Am Pr</t>
  </si>
  <si>
    <t>2821001 2821001  Accum Defd FIT-Util Prop</t>
  </si>
  <si>
    <t xml:space="preserve">   6028 6028 - EFB Basis Adj - NORM</t>
  </si>
  <si>
    <t xml:space="preserve">   7001 7001 - PJM INTEGRATION-SEC 481(a)-INTANG-DFD LABOR</t>
  </si>
  <si>
    <t>Total 2821001 2821001  Accum Defd FIT-Util Prop</t>
  </si>
  <si>
    <t>2823001 2823001 Acc Def FIT-FAS 109 F/T</t>
  </si>
  <si>
    <t>Total 2823001 2823001 Acc Def FIT-FAS 109 F/T</t>
  </si>
  <si>
    <t>2824001 2824001 Acc Def FIT-FAS 109 Excess</t>
  </si>
  <si>
    <t>Total 2824001 2824001 Acc Def FIT-FAS 109 Excess</t>
  </si>
  <si>
    <t>2831001 2831001  Accum Deferred FIT-Other</t>
  </si>
  <si>
    <t xml:space="preserve">   7069 7069 - REG ASSET-DEFERRED RTO COSTS</t>
  </si>
  <si>
    <t xml:space="preserve">   7081 7081 - DEFD EXPS (A/C 186)</t>
  </si>
  <si>
    <t xml:space="preserve">   7325 7325 - REG ASSET-BIG SANDY U1 OR-UNDER RECOV</t>
  </si>
  <si>
    <t xml:space="preserve">   7373 7373 - REG ASSET-DEFD DEPR-BIG SANDY U1 GAS</t>
  </si>
  <si>
    <t>Total 2831001 2831001  Accum Deferred FIT-Other</t>
  </si>
  <si>
    <t>2831102 2831102  Acc Dfd SIT-WV Poll Cntrl</t>
  </si>
  <si>
    <t>Total 2831102 2831102  Acc Dfd SIT-WV Poll Cntrl</t>
  </si>
  <si>
    <t>2832001 2832001 Accum Defd FIT-Other I&amp;D</t>
  </si>
  <si>
    <t>Total 2832001 2832001 Accum Defd FIT-Other I&amp;D</t>
  </si>
  <si>
    <t>2833001 2833001 Acc Defd FIT-FAS 109 F/T</t>
  </si>
  <si>
    <t>Total 2833001 2833001 Acc Defd FIT-FAS 109 F/T</t>
  </si>
  <si>
    <t>2833002 2833002 Acc Defd SIT-FAS 109 F/T</t>
  </si>
  <si>
    <t>Total 2833002 2833002 Acc Defd SIT-FAS 109 F/T</t>
  </si>
  <si>
    <t>2834001 2834001 Acc Defd FIT-FAS 109 Excess</t>
  </si>
  <si>
    <t>Total 2834001 2834001 Acc Defd FIT-FAS 109 Excess</t>
  </si>
  <si>
    <t>Grand Total</t>
  </si>
  <si>
    <t>FERC NOLC - 2025 Amort</t>
  </si>
  <si>
    <t>FERC NOLC - All Other</t>
  </si>
  <si>
    <t>2025 Accruals</t>
  </si>
  <si>
    <t>All January Through August Activity</t>
  </si>
  <si>
    <t xml:space="preserve">   7039 7039 - ACCRD LEASED ASSET BK RENT EXP</t>
  </si>
  <si>
    <t xml:space="preserve">   7046 7046 - PROVISION FOR LITIGATION</t>
  </si>
  <si>
    <t xml:space="preserve">   7003 7003 - DEFD FUEL EXP-CUR DEFL SET UP</t>
  </si>
  <si>
    <t xml:space="preserve">   7632 7632 - KY 2025 STORM DEFERRAL</t>
  </si>
  <si>
    <t xml:space="preserve">   7633 7633 - FRINGE BENEFIT LOADING - PENSION</t>
  </si>
  <si>
    <t xml:space="preserve">   7634 7634 - FRINGE BENEFIT LOADING - OPEB</t>
  </si>
  <si>
    <t xml:space="preserve">   8007 8007 - DEFD TAX GAIN - SEC I REG ASSET</t>
  </si>
  <si>
    <t xml:space="preserve">   3630 3630 - ETR Adjustment</t>
  </si>
  <si>
    <t>Total company Per Book May 31, 2025</t>
  </si>
  <si>
    <t>KENTUCKY POWER COMPANY</t>
  </si>
  <si>
    <t>ACCUMULATED DEFERRED FEDERAL INCOME TAXES</t>
  </si>
  <si>
    <t>FOR THE TEST YEAR ENDED MAY 31, 2025</t>
  </si>
  <si>
    <t>ALLOCATED TO KENTUCKY JURISDICTIONAL OPERATIONS</t>
  </si>
  <si>
    <t>TOTAL</t>
  </si>
  <si>
    <t>KENTUCKY</t>
  </si>
  <si>
    <t>COMPANY</t>
  </si>
  <si>
    <t>ALLOCATION</t>
  </si>
  <si>
    <t>PER</t>
  </si>
  <si>
    <t>ACCOUNTING</t>
  </si>
  <si>
    <t>PER BOOKS</t>
  </si>
  <si>
    <t>GOING LEVEL</t>
  </si>
  <si>
    <t>GOING</t>
  </si>
  <si>
    <t>PROFORMA</t>
  </si>
  <si>
    <t>DESCRIPTION</t>
  </si>
  <si>
    <t>METHOD</t>
  </si>
  <si>
    <t>FACTOR</t>
  </si>
  <si>
    <t>BOOKS</t>
  </si>
  <si>
    <t>ADJUSTMENTS</t>
  </si>
  <si>
    <t>ADJUSTED</t>
  </si>
  <si>
    <t>LEVEL</t>
  </si>
  <si>
    <t>ACCOUNT 1901001</t>
  </si>
  <si>
    <t>GP-Total</t>
  </si>
  <si>
    <t>GP-Dist</t>
  </si>
  <si>
    <t>Non-Allocated</t>
  </si>
  <si>
    <t>OML</t>
  </si>
  <si>
    <t>Direct</t>
  </si>
  <si>
    <t>OP-Rev</t>
  </si>
  <si>
    <t>GP-Trans</t>
  </si>
  <si>
    <t>EAF</t>
  </si>
  <si>
    <t>4041 - NOL - DEFERRED TAX ASSET RECLASS</t>
  </si>
  <si>
    <t>TOTAL ACCOUNT 1901001</t>
  </si>
  <si>
    <t>ACCOUNT 2811001</t>
  </si>
  <si>
    <t>2009 - EXCESS ADFIT 281 - PROTECTED. - KY</t>
  </si>
  <si>
    <t>2009 - EXCESS ADFIT 281 - PROTECTED. - Other</t>
  </si>
  <si>
    <t>GP-PTD</t>
  </si>
  <si>
    <t>TOTAL ACCOUNT 2811001</t>
  </si>
  <si>
    <t>ACCOUNT 2821001</t>
  </si>
  <si>
    <t>2010 - EXCESS ADFIT 282 - PROTECTED. - KY</t>
  </si>
  <si>
    <t>2011 - EXCESS ADFIT 282 - UNPROTECTED. - KY</t>
  </si>
  <si>
    <t>2010 - EXCESS ADFIT 282 - PROTECTED. - FERC</t>
  </si>
  <si>
    <t>2011 - EXCESS ADFIT 282 - UNPROTECTED. - FERC</t>
  </si>
  <si>
    <t>TOTAL ACCOUNT 2821001</t>
  </si>
  <si>
    <t>ACCOUNT 2831001</t>
  </si>
  <si>
    <t>2012 - EXCESS ADFIT 283 - UNPROTECTED. - KY</t>
  </si>
  <si>
    <t>2012 - EXCESS ADFIT 283 - UNPROTECTED. - FERC</t>
  </si>
  <si>
    <t>NP</t>
  </si>
  <si>
    <t>TOTAL ACCOUNT 2831001</t>
  </si>
  <si>
    <t>ACCOUNT 1901002</t>
  </si>
  <si>
    <t>TOTAL ACCOUNT 2831002</t>
  </si>
  <si>
    <t>ACCOUNT 2831102</t>
  </si>
  <si>
    <t>TOTAL ACCOUNT 2831102</t>
  </si>
  <si>
    <t>ACCOUNT 2832001</t>
  </si>
  <si>
    <t>TOTAL ACCOUNT 2832001</t>
  </si>
  <si>
    <t>TOTAL ACCUM DEFERRED INCOME TAX</t>
  </si>
  <si>
    <t>RATE BASE REDUCTION</t>
  </si>
  <si>
    <t>Check to GL</t>
  </si>
  <si>
    <t>JURISDICTIONAL ALLOCATION METHOD:</t>
  </si>
  <si>
    <t>SHORT NAME</t>
  </si>
  <si>
    <t>Production Demand</t>
  </si>
  <si>
    <t>AFUDC - Demand</t>
  </si>
  <si>
    <t>PDAF</t>
  </si>
  <si>
    <t>Transmission Demand</t>
  </si>
  <si>
    <t>AFUDC - General</t>
  </si>
  <si>
    <t>TDAF</t>
  </si>
  <si>
    <t>Energy</t>
  </si>
  <si>
    <t>AFUDC - Distribution</t>
  </si>
  <si>
    <t>Gross Plant - Transmission</t>
  </si>
  <si>
    <t>Below-The-Line</t>
  </si>
  <si>
    <t>Gross Plant - Distribution</t>
  </si>
  <si>
    <t>Customers</t>
  </si>
  <si>
    <t>Gross Plant - T&amp;D</t>
  </si>
  <si>
    <t>Demand</t>
  </si>
  <si>
    <t>GP-T&amp;D</t>
  </si>
  <si>
    <t>Gross Plant - PTD</t>
  </si>
  <si>
    <t>Gross Plant - Total</t>
  </si>
  <si>
    <t>Depreciation</t>
  </si>
  <si>
    <t>Net Plant</t>
  </si>
  <si>
    <t>DIRECT</t>
  </si>
  <si>
    <t>O&amp;M Expense</t>
  </si>
  <si>
    <t>Distribution Plant</t>
  </si>
  <si>
    <t>O&amp;M</t>
  </si>
  <si>
    <t>O&amp;M Expense - Labor</t>
  </si>
  <si>
    <t>Operating Revenues</t>
  </si>
  <si>
    <t>General Plant</t>
  </si>
  <si>
    <t>Operating Revenues - Other</t>
  </si>
  <si>
    <t>Gross Plant</t>
  </si>
  <si>
    <t>OP-Rev-o</t>
  </si>
  <si>
    <t>Transmission Plant</t>
  </si>
  <si>
    <t>Non-Utility</t>
  </si>
  <si>
    <t>Demand Non-VA</t>
  </si>
  <si>
    <t>Specific</t>
  </si>
  <si>
    <t>ACCOUNT DESCRIPTION</t>
  </si>
  <si>
    <t>1823301 - SFAS 109 REG ASSET - Flow-Thru Deferred FIT</t>
  </si>
  <si>
    <t>1903001 - Accum Deferred FIT - SFAS 109 Flow-Thru</t>
  </si>
  <si>
    <t>1904001 - Accum Deferred FIT - SFAS 109 Excess DFIT</t>
  </si>
  <si>
    <t>2543001 - SFAS 109 REG LIABILITY - Flow-Thru Deferred FIT</t>
  </si>
  <si>
    <t>2544001 - SFAS 109 REG LIABILITY - Excess Deferred FIT</t>
  </si>
  <si>
    <t>2823001 - Accum Deferred FIT - SFAS 109 Flow-Thru</t>
  </si>
  <si>
    <t>2824001 - Accum Deferred FIT - SFAS 109 Excess DFIT</t>
  </si>
  <si>
    <t>2833001 - Accum Deferred FIT - SFAS 109 Flow-Thru</t>
  </si>
  <si>
    <t xml:space="preserve">   TOTAL NET FEDERAL SFAS 109 ACCOUNTS</t>
  </si>
  <si>
    <t>1823302 - SFAS 109 REG ASSET - FLOW THRU DEFD SIT</t>
  </si>
  <si>
    <t>2833002 - Accum Deferred SIT - SFAS 109 Flow-Thru</t>
  </si>
  <si>
    <t xml:space="preserve">   TOTAL NET STATE SFAS 109 ACCOUNTS</t>
  </si>
  <si>
    <t>1902001 - Accum Deferred FIT - Other I&amp;D</t>
  </si>
  <si>
    <t>2822001 - Accum Deferred FIT - Non-Utility Property</t>
  </si>
  <si>
    <t>2832001 - Accum Deferred FIT - Other I&amp;D</t>
  </si>
  <si>
    <t xml:space="preserve">   TOTAL NET FEDERAL NON-UTILITY ACCOUNTS</t>
  </si>
  <si>
    <t>1902002 - Accum Deferred SIT - Other I&amp;D</t>
  </si>
  <si>
    <t>3091 - TAX CREDIT C/F W DEF TAX</t>
  </si>
  <si>
    <t>3094 - CAMT CREDIT C/F W Def Tax</t>
  </si>
  <si>
    <t>4002 - WV POLLUTION CONTROL ADJUSTMENT</t>
  </si>
  <si>
    <t>7002 - CUST ADV for Construction</t>
  </si>
  <si>
    <t>7021 - PROVS POSS REV REFDS-A/L</t>
  </si>
  <si>
    <t>7027 - INSURANCE PREMIUMS ACCRUED</t>
  </si>
  <si>
    <t>7029 - PROV WORKER'S COMP</t>
  </si>
  <si>
    <t>7032 - ACCRUED BK PENSION EXPENSE</t>
  </si>
  <si>
    <t>7034 - SUPPLEMENTAL EXECUTIVE RETIREMENT PLAN</t>
  </si>
  <si>
    <t>7035 - ACCRD SUP EXEC RETIR PLAN COSTS-SFAS 158</t>
  </si>
  <si>
    <t>7036 - ACCRD BK SUP. SAVINGS PLAN EXP</t>
  </si>
  <si>
    <t>7037 - ACCRUED PSI PLAN EXP</t>
  </si>
  <si>
    <t>7039 - ACCRD LEASED ASSET BK RENT EXP</t>
  </si>
  <si>
    <t>7040 - BK PROV UNCOLL ACCTS - ST</t>
  </si>
  <si>
    <t>7042 - PREL SURVEY&amp;INVEST RESERVE-BIG SANDY FGD</t>
  </si>
  <si>
    <t>7046 - PROVISION FOR LITIGATION</t>
  </si>
  <si>
    <t>7048 - ACCRD COMPANYWIDE INCENTV PLAN</t>
  </si>
  <si>
    <t>7052 - ACCRUED BOOK VACATION PAY</t>
  </si>
  <si>
    <t>7054 - BOOK LEASES DEFERRED</t>
  </si>
  <si>
    <t>7055 - (ICDP)-INCENTIVE COMP DEFERRAL PLAN</t>
  </si>
  <si>
    <t>7059 - BK ACCRL- COOK CT RENT HOLIDAY</t>
  </si>
  <si>
    <t>7061 - ACCRUED BK SEVERANCE BENEFITS</t>
  </si>
  <si>
    <t>7062 - ECONOMIC DEVEL FUND - CURRENT</t>
  </si>
  <si>
    <t>7064 - ACCRUED INTEREST EXP -STATE</t>
  </si>
  <si>
    <t>7065 - ACCRUED INTEREST-LONG-TERM - FIN 48</t>
  </si>
  <si>
    <t>7068 - ACCRUED RTO CARRYING CHARGES</t>
  </si>
  <si>
    <t>7078 - FEDERAL MITIGATION PROGRAMS</t>
  </si>
  <si>
    <t>7079 - STATE MITIGATION PROGRAMS</t>
  </si>
  <si>
    <t>7083 - Litigation Accrual</t>
  </si>
  <si>
    <t>7100 - DEFD REV - SAN ANGELO SETTLEMENT</t>
  </si>
  <si>
    <t>7104 - ADVANCE RENTAL INC (CUR MO)</t>
  </si>
  <si>
    <t>7108 - DEFD REV-BONUS LEASE SHORT-TERM</t>
  </si>
  <si>
    <t>7109 - DEFD REV-BONUS LEASE LONG-TERM</t>
  </si>
  <si>
    <t>7110 - REG LIAB-UNREAL MTM GAIN-DEFL</t>
  </si>
  <si>
    <t>7259 - REG ASSET-CCS FEED STUDY RESERVE</t>
  </si>
  <si>
    <t>7526 - Prepaid Regulatory Fees</t>
  </si>
  <si>
    <t>7575 - ACCRD SFAS 106 PST RETIRE EXP</t>
  </si>
  <si>
    <t>7577 - ACCRD OPEB COSTS - SFAS 158</t>
  </si>
  <si>
    <t>7580 - ACCRD SFAS 112 PST EMPLOY BEN</t>
  </si>
  <si>
    <t>7581 - ACCRD BOOK ARO EXPENSE - SFAS 143</t>
  </si>
  <si>
    <t>7584 - BOOK OPERATING LEASE - LIAB</t>
  </si>
  <si>
    <t>7589 - ACCRD SIT TX RESERVE-LNG-TERM-FIN 48</t>
  </si>
  <si>
    <t>8013 - MARK &amp; SPREAD-DEFL-190-A/L</t>
  </si>
  <si>
    <t>8014 - EMPLOYER SAVINGS PLAN MATCH</t>
  </si>
  <si>
    <t>8015 - ACCRUED BK BENEFIT COSTS</t>
  </si>
  <si>
    <t>8016 - STOCK BASED COMP-CAREER SHARES</t>
  </si>
  <si>
    <t>8017 - PROV-TRADING CREDIT RISK - A/L</t>
  </si>
  <si>
    <t>8018 - PROV-FAS 157 - A/L</t>
  </si>
  <si>
    <t>8053 - SFAS 106 PST RETIRE EXP - NON-DEDUCT CONT</t>
  </si>
  <si>
    <t>8055 - SFAS 106 - MEDICARE SUBSIDY - NORM - (PPACA)</t>
  </si>
  <si>
    <t>8060 - IRS AUDIT SETTLEMENT</t>
  </si>
  <si>
    <t>8062 - RESTRICTED STOCK PLAN</t>
  </si>
  <si>
    <t>6020 - PT Pollution Control - NORM</t>
  </si>
  <si>
    <t>3630 - ETR Adjustment</t>
  </si>
  <si>
    <t>6002 - PT AFUDC Debt - NORM</t>
  </si>
  <si>
    <t>6004 - PT ARO - NORM</t>
  </si>
  <si>
    <t>6006 - PT Basis Adj - NORM</t>
  </si>
  <si>
    <t>6007 - PT CIAC - NORM</t>
  </si>
  <si>
    <t>6009 - PT COR - NORM</t>
  </si>
  <si>
    <t>6011 - PT CPI - NORM</t>
  </si>
  <si>
    <t>6018 - PT Method/Life - NORM</t>
  </si>
  <si>
    <t>6019 - PT Plant Acquisition Adj - NORM</t>
  </si>
  <si>
    <t>6021 - PT R&amp;D Adjustment - NORM</t>
  </si>
  <si>
    <t>6022 - PT Relocation Cost - NORM</t>
  </si>
  <si>
    <t>6024 - PT Repairs UOP - NORM</t>
  </si>
  <si>
    <t>6026 - PT Software - NORM</t>
  </si>
  <si>
    <t>6028 - EFB Basis Adj - NORM</t>
  </si>
  <si>
    <t>6503 - 2021 280H 481(a)</t>
  </si>
  <si>
    <t>6523 - 2020 712L 481(a) Software</t>
  </si>
  <si>
    <t>7001 - PJM INTEGRATION-SEC 481(a)-INTANG-DFD LABOR</t>
  </si>
  <si>
    <t>7585 - BOOK OPERATING LEASE - ASSET</t>
  </si>
  <si>
    <t>8001 - EXCESS FIT % RATE CHANGE</t>
  </si>
  <si>
    <t>4017 - NOL-STATE C/F-DEF TAX ASSET-L/T - KY</t>
  </si>
  <si>
    <t>4021 - NOL-STATE C/F-DEF TAX ASSET-L/T - MI</t>
  </si>
  <si>
    <t>7003 - DEFD FUEL EXP-CUR DEFL SET UP</t>
  </si>
  <si>
    <t>7012 - UNDERRECOV FUEL COST</t>
  </si>
  <si>
    <t>7026 - MTM BK GAIN-A/L-TAX DEFL</t>
  </si>
  <si>
    <t>7033 - ACCRUED BK PENSION COSTS - SFAS 158</t>
  </si>
  <si>
    <t>7069 - REG ASSET-DEFERRED RTO COSTS</t>
  </si>
  <si>
    <t>7081 - DEFD EXPS (A/C 186)</t>
  </si>
  <si>
    <t>7086 - RATE CASE DEFD CHGS</t>
  </si>
  <si>
    <t>7099 - BK DEFL-DEMAND SIDE MNGMT EXP</t>
  </si>
  <si>
    <t>7103 - BOOK &gt; TAX BASIS - EMA-A/C 283</t>
  </si>
  <si>
    <t>7137 - REG ASSET-SFAS 158 - PENSIONS</t>
  </si>
  <si>
    <t>7138 - REG ASSET-SFAS 158 - SERP</t>
  </si>
  <si>
    <t>7139 - REG ASSET-SFAS 158 - OPEB</t>
  </si>
  <si>
    <t>7140 - Other Regulatory Assets</t>
  </si>
  <si>
    <t>7151 - REG ASSET-OSS MARGIN SHARING</t>
  </si>
  <si>
    <t>7192 - REG ASSET-NET CCS FEED STUDY COSTS</t>
  </si>
  <si>
    <t>7269 - REG ASSET-IGCC PRE-CONSTRUCTION COSTS</t>
  </si>
  <si>
    <t>7278 - REG ASSET-ENERGY EFFICIENCY RECOVERY</t>
  </si>
  <si>
    <t>7326 - REG ASSET-BIG SANDY RETIRE COSTS RECOV</t>
  </si>
  <si>
    <t>7327 - REG ASSET-BIG SANDY RETIRE RIDER U2 O&amp;M</t>
  </si>
  <si>
    <t>7329 - REG ASSET-UNDER RECOVERY-ENVIRONMENTAL</t>
  </si>
  <si>
    <t>7333 - REG ASSET-DEFD CONSUM EXP-ENVIRON CSTS</t>
  </si>
  <si>
    <t>7351 - REG ASSET-BIG SANDY U1 OR-UNREC EQUITY CC</t>
  </si>
  <si>
    <t>7352 - REG ASSET-BIG SANDY U1 OR-UNDER RECOV CC</t>
  </si>
  <si>
    <t>7357 - REG ASSET-NERC COMPL/CYBER CC-UNREC EQ</t>
  </si>
  <si>
    <t>7358 - REG ASSET-NERC COMPL/CYBER SEC-CAR CST</t>
  </si>
  <si>
    <t>7359 - REG ASSET-NERC COMPL/CYBER SEC-DEF DEPR</t>
  </si>
  <si>
    <t>7376 - REG ASSET-DEFD PROP TAX-BIG SANDY U1 GAS</t>
  </si>
  <si>
    <t>7397 - REG ASSET-ROCKPORT CAPACITY DEF-EQ CC</t>
  </si>
  <si>
    <t>7398 - REG ASSET-ROCKPORT CAPACITY CC DEFERRAL</t>
  </si>
  <si>
    <t>7399 - REG ASSET-ROCKPORT CAPACITY DEFERRAL</t>
  </si>
  <si>
    <t>7400 - REG ASSET-KENTUCKY UNDER RECOV-PPA RIDER</t>
  </si>
  <si>
    <t>7423 - REG ASSET-FERC Formula Rates Under Recvr</t>
  </si>
  <si>
    <t>7452 - REG ASSET-2020 KY Storm Deferral</t>
  </si>
  <si>
    <t>7460 - REG ASSET-KY Storms</t>
  </si>
  <si>
    <t>7488 - REG ASSET-NOLC Regulatory Asset</t>
  </si>
  <si>
    <t>7489 - REG ASSET-NOLC Reg Asset-Equity Carrying</t>
  </si>
  <si>
    <t>7503 - REG ASSET-KY ELG Deferral</t>
  </si>
  <si>
    <t>7519 - REG ASSET-2022 KY Major Storm Deferral</t>
  </si>
  <si>
    <t>7525 - REG ASSET-2023 KY Storm Deferral</t>
  </si>
  <si>
    <t>7536 - REG ASSET-KY Deferred Securitization Exp</t>
  </si>
  <si>
    <t>7545 - REG ASSET-HRJ 765kV Post Service AFUDC</t>
  </si>
  <si>
    <t>7546 - REG ASSET-HRJ 765jV Depreciation Expense</t>
  </si>
  <si>
    <t>7553 - REG ASSET-Tariff DR CC Deferral</t>
  </si>
  <si>
    <t>7554 - REG ASSET-Tariff DR Deferred Equity CC</t>
  </si>
  <si>
    <t>7556 - REG ASSET-REMOVAL COSTS-AMORT-BIG SANDY</t>
  </si>
  <si>
    <t>7557 - REG ASSET-SPENT ARO-BIG SANDY</t>
  </si>
  <si>
    <t>7558 - REG ASSET-UNRECOVERED PLANT-BIG SANDY</t>
  </si>
  <si>
    <t>7559 - REG ASSET-NBV-ARO-RETIRED PLANTS</t>
  </si>
  <si>
    <t>7565 - REG ASSET-M&amp;S RETIRING PLANTS</t>
  </si>
  <si>
    <t>7571 - LOSS ON REACQUIRED DEBT</t>
  </si>
  <si>
    <t>7583 - SFAS 106 - MEDICARE SUBSIDY - (PPACA)-REG ASSET</t>
  </si>
  <si>
    <t>7593 - REG ASSET-ACCRUED SFAS 112</t>
  </si>
  <si>
    <t>7609 - REG ASSET-KY 2024 STORM DEFERRAL</t>
  </si>
  <si>
    <t>7632 - KY 2025 STORM DEFERRAL</t>
  </si>
  <si>
    <t>8004 - PROPERTY TAX-Book - NORM</t>
  </si>
  <si>
    <t>8012 - MARK &amp; SPREAD-DEFL-283-A/L</t>
  </si>
  <si>
    <t>Book/Tax timing difference relates to an item that is not a component of rate base.</t>
  </si>
  <si>
    <t>Non-Jurisdictional: Book/Tax timing difference relates to an item that is non-AR jurisdictional.</t>
  </si>
  <si>
    <t>Non-Jurisdictional: Book/Tax timing difference relates to an item that is non-KY jurisdictional.</t>
  </si>
  <si>
    <t>Reasons for exclusion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</si>
</sst>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000_);_(* \(#,##0.0000\);_(* &quot;-&quot;??_);_(@_)"/>
    <numFmt numFmtId="167" formatCode="0_);\(0\)"/>
    <numFmt numFmtId="168" formatCode="_(* #,##0.000000_);_(* \(#,##0.000000\);_(* &quot;-&quot;??_);_(@_)"/>
    <numFmt numFmtId="169" formatCode="#,##0.0000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E2C0"/>
        <bgColor indexed="64"/>
      </patternFill>
    </fill>
    <fill>
      <patternFill patternType="solid">
        <fgColor rgb="FFD0FE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3" fontId="4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quotePrefix="1" applyFont="1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0" fontId="0" fillId="0" borderId="0" xfId="0" quotePrefix="1"/>
    <xf numFmtId="8" fontId="1" fillId="0" borderId="0" xfId="0" applyNumberFormat="1" applyFont="1"/>
    <xf numFmtId="8" fontId="1" fillId="2" borderId="0" xfId="0" applyNumberFormat="1" applyFont="1" applyFill="1"/>
    <xf numFmtId="0" fontId="1" fillId="0" borderId="0" xfId="0" applyFont="1" applyAlignment="1">
      <alignment wrapText="1"/>
    </xf>
    <xf numFmtId="164" fontId="4" fillId="0" borderId="0" xfId="1" applyNumberFormat="1" applyFont="1"/>
    <xf numFmtId="164" fontId="5" fillId="0" borderId="0" xfId="1" applyNumberFormat="1" applyFont="1" applyAlignment="1">
      <alignment horizontal="centerContinuous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164" fontId="5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164" fontId="6" fillId="0" borderId="0" xfId="1" applyNumberFormat="1" applyFont="1"/>
    <xf numFmtId="164" fontId="4" fillId="0" borderId="0" xfId="1" applyNumberFormat="1" applyFont="1" applyAlignment="1">
      <alignment horizontal="right"/>
    </xf>
    <xf numFmtId="0" fontId="4" fillId="0" borderId="0" xfId="1" applyFont="1"/>
    <xf numFmtId="164" fontId="4" fillId="0" borderId="0" xfId="2" applyNumberFormat="1" applyFont="1" applyFill="1"/>
    <xf numFmtId="0" fontId="4" fillId="0" borderId="0" xfId="1" applyFont="1" applyAlignment="1">
      <alignment horizontal="center"/>
    </xf>
    <xf numFmtId="165" fontId="4" fillId="0" borderId="0" xfId="1" applyNumberFormat="1" applyFont="1" applyAlignment="1">
      <alignment horizontal="right"/>
    </xf>
    <xf numFmtId="166" fontId="4" fillId="0" borderId="0" xfId="1" applyNumberFormat="1" applyFont="1"/>
    <xf numFmtId="0" fontId="7" fillId="0" borderId="0" xfId="3" applyFont="1"/>
    <xf numFmtId="164" fontId="4" fillId="3" borderId="0" xfId="1" applyNumberFormat="1" applyFont="1" applyFill="1"/>
    <xf numFmtId="164" fontId="4" fillId="0" borderId="0" xfId="1" applyNumberFormat="1" applyFont="1" applyAlignment="1">
      <alignment horizontal="center"/>
    </xf>
    <xf numFmtId="164" fontId="4" fillId="0" borderId="3" xfId="2" applyNumberFormat="1" applyFont="1" applyFill="1" applyBorder="1" applyAlignment="1"/>
    <xf numFmtId="0" fontId="3" fillId="0" borderId="0" xfId="1"/>
    <xf numFmtId="164" fontId="4" fillId="0" borderId="3" xfId="1" applyNumberFormat="1" applyFont="1" applyBorder="1"/>
    <xf numFmtId="164" fontId="4" fillId="3" borderId="0" xfId="2" applyNumberFormat="1" applyFont="1" applyFill="1"/>
    <xf numFmtId="167" fontId="4" fillId="0" borderId="0" xfId="1" applyNumberFormat="1" applyFont="1"/>
    <xf numFmtId="164" fontId="6" fillId="3" borderId="0" xfId="1" applyNumberFormat="1" applyFont="1" applyFill="1"/>
    <xf numFmtId="164" fontId="4" fillId="0" borderId="0" xfId="2" applyNumberFormat="1" applyFont="1" applyFill="1" applyBorder="1" applyAlignment="1"/>
    <xf numFmtId="164" fontId="4" fillId="0" borderId="0" xfId="2" applyNumberFormat="1" applyFont="1" applyFill="1" applyAlignment="1"/>
    <xf numFmtId="164" fontId="4" fillId="0" borderId="4" xfId="2" applyNumberFormat="1" applyFont="1" applyFill="1" applyBorder="1" applyAlignment="1"/>
    <xf numFmtId="164" fontId="4" fillId="0" borderId="4" xfId="1" applyNumberFormat="1" applyFont="1" applyBorder="1"/>
    <xf numFmtId="164" fontId="4" fillId="0" borderId="5" xfId="2" applyNumberFormat="1" applyFont="1" applyFill="1" applyBorder="1" applyAlignment="1"/>
    <xf numFmtId="164" fontId="4" fillId="0" borderId="5" xfId="1" applyNumberFormat="1" applyFont="1" applyBorder="1"/>
    <xf numFmtId="168" fontId="4" fillId="0" borderId="0" xfId="1" applyNumberFormat="1" applyFont="1"/>
    <xf numFmtId="168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2" xfId="1" applyFont="1" applyBorder="1"/>
    <xf numFmtId="164" fontId="5" fillId="0" borderId="2" xfId="1" applyNumberFormat="1" applyFont="1" applyBorder="1"/>
    <xf numFmtId="164" fontId="5" fillId="0" borderId="0" xfId="1" applyNumberFormat="1" applyFont="1" applyAlignment="1">
      <alignment horizontal="left"/>
    </xf>
    <xf numFmtId="37" fontId="8" fillId="0" borderId="0" xfId="4" applyNumberFormat="1" applyFont="1"/>
    <xf numFmtId="164" fontId="1" fillId="0" borderId="0" xfId="5" applyNumberFormat="1" applyFont="1"/>
    <xf numFmtId="0" fontId="4" fillId="4" borderId="0" xfId="1" applyFont="1" applyFill="1"/>
    <xf numFmtId="164" fontId="4" fillId="4" borderId="0" xfId="1" applyNumberFormat="1" applyFont="1" applyFill="1"/>
    <xf numFmtId="164" fontId="4" fillId="4" borderId="0" xfId="2" applyNumberFormat="1" applyFont="1" applyFill="1"/>
    <xf numFmtId="165" fontId="4" fillId="4" borderId="0" xfId="1" applyNumberFormat="1" applyFont="1" applyFill="1" applyAlignment="1">
      <alignment horizontal="right"/>
    </xf>
    <xf numFmtId="166" fontId="4" fillId="4" borderId="0" xfId="1" applyNumberFormat="1" applyFont="1" applyFill="1"/>
    <xf numFmtId="0" fontId="4" fillId="5" borderId="0" xfId="1" applyFont="1" applyFill="1"/>
    <xf numFmtId="164" fontId="4" fillId="5" borderId="0" xfId="1" applyNumberFormat="1" applyFont="1" applyFill="1"/>
    <xf numFmtId="164" fontId="4" fillId="5" borderId="0" xfId="2" applyNumberFormat="1" applyFont="1" applyFill="1"/>
    <xf numFmtId="164" fontId="5" fillId="0" borderId="0" xfId="1" applyNumberFormat="1" applyFont="1" applyFill="1" applyAlignment="1">
      <alignment horizontal="centerContinuous"/>
    </xf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5" fillId="0" borderId="2" xfId="1" applyFont="1" applyFill="1" applyBorder="1" applyAlignment="1">
      <alignment horizontal="center"/>
    </xf>
    <xf numFmtId="164" fontId="4" fillId="0" borderId="0" xfId="1" applyNumberFormat="1" applyFont="1" applyFill="1"/>
    <xf numFmtId="0" fontId="4" fillId="0" borderId="0" xfId="1" applyFont="1" applyFill="1" applyAlignment="1">
      <alignment horizontal="center"/>
    </xf>
    <xf numFmtId="168" fontId="4" fillId="0" borderId="0" xfId="1" applyNumberFormat="1" applyFont="1" applyFill="1"/>
    <xf numFmtId="0" fontId="4" fillId="0" borderId="0" xfId="1" applyFont="1" applyFill="1"/>
    <xf numFmtId="169" fontId="4" fillId="5" borderId="0" xfId="1" applyNumberFormat="1" applyFont="1" applyFill="1" applyAlignment="1">
      <alignment horizontal="right"/>
    </xf>
    <xf numFmtId="164" fontId="5" fillId="0" borderId="1" xfId="1" applyNumberFormat="1" applyFont="1" applyBorder="1" applyAlignment="1">
      <alignment horizontal="center"/>
    </xf>
  </cellXfs>
  <cellStyles count="6">
    <cellStyle name="Comma" xfId="5" builtinId="3"/>
    <cellStyle name="Comma 2" xfId="2" xr:uid="{E9FFE61A-D180-4113-8CFE-89240B0D0728}"/>
    <cellStyle name="Normal" xfId="0" builtinId="0"/>
    <cellStyle name="Normal 2" xfId="1" xr:uid="{983889B7-77DF-445D-A126-592F64ECB142}"/>
    <cellStyle name="Normal 6" xfId="3" xr:uid="{04017855-F5E3-4A34-8D98-4BDA45F35036}"/>
    <cellStyle name="Normal_DEFERRED INCOME TAXES - Workpapers for Schedule C" xfId="4" xr:uid="{73E5813E-37CE-4B00-8013-57571FE8E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c McCaslin" id="{0EAA316E-9555-43A7-BEB1-3353DBACC030}" userId="S::s377134@corp.aepsc.com::2cdaba02-2bdf-4fa1-b941-b9c03322f82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64" dT="2025-07-08T16:41:56.99" personId="{0EAA316E-9555-43A7-BEB1-3353DBACC030}" id="{2C677061-3EB0-4E3D-8DEA-795E60E552CB}">
    <text>Adjustment to include NOLC DTA</text>
  </threadedComment>
  <threadedComment ref="Y76" dT="2025-07-08T16:35:59.20" personId="{0EAA316E-9555-43A7-BEB1-3353DBACC030}" id="{C7ECF127-8453-4746-9753-5F94F03705F2}">
    <text>NOLC 282 Excess KY Adjustment</text>
  </threadedComment>
  <threadedComment ref="Y77" dT="2025-07-08T16:37:26.37" personId="{0EAA316E-9555-43A7-BEB1-3353DBACC030}" id="{4C77C8A5-6E09-49AE-8673-60CD03AD0200}">
    <text>Removed Excess as it will run out at the end of 2025 consistent with prior case treatment</text>
  </threadedComment>
  <threadedComment ref="Y87" dT="2025-07-15T14:21:51.78" personId="{0EAA316E-9555-43A7-BEB1-3353DBACC030}" id="{1015F783-32E7-42D8-B81D-EE3FAFE46B61}">
    <text>W03 Mitchell pollution control equipment and W43 NERC adj</text>
  </threadedComment>
  <threadedComment ref="Y104" dT="2025-07-08T16:37:26.37" personId="{0EAA316E-9555-43A7-BEB1-3353DBACC030}" id="{7F0FB4AC-40E0-4469-8688-522E4E76B79D}">
    <text>Removed Excess as it will run out at the end of 2025 consistent with prior case treatment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7D96-2A89-4E8C-962C-FE61F851331A}">
  <dimension ref="A4:N600"/>
  <sheetViews>
    <sheetView tabSelected="1" topLeftCell="A290" workbookViewId="0">
      <selection activeCell="H64" sqref="H64"/>
    </sheetView>
  </sheetViews>
  <sheetFormatPr defaultRowHeight="15" x14ac:dyDescent="0.25"/>
  <cols>
    <col min="1" max="1" width="59.28515625" bestFit="1" customWidth="1"/>
    <col min="2" max="2" width="16.28515625" bestFit="1" customWidth="1"/>
    <col min="3" max="3" width="14.28515625" bestFit="1" customWidth="1"/>
    <col min="4" max="4" width="13.5703125" bestFit="1" customWidth="1"/>
    <col min="5" max="5" width="14.28515625" bestFit="1" customWidth="1"/>
    <col min="6" max="6" width="12.5703125" bestFit="1" customWidth="1"/>
    <col min="7" max="7" width="16.28515625" style="1" bestFit="1" customWidth="1"/>
    <col min="8" max="8" width="16.28515625" style="1" customWidth="1"/>
    <col min="9" max="9" width="16.28515625" bestFit="1" customWidth="1"/>
    <col min="10" max="10" width="23.42578125" bestFit="1" customWidth="1"/>
    <col min="11" max="11" width="21.42578125" bestFit="1" customWidth="1"/>
    <col min="12" max="12" width="15.5703125" bestFit="1" customWidth="1"/>
    <col min="13" max="13" width="14.28515625" bestFit="1" customWidth="1"/>
    <col min="14" max="14" width="16.28515625" bestFit="1" customWidth="1"/>
  </cols>
  <sheetData>
    <row r="4" spans="1:14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6</v>
      </c>
      <c r="G4" s="1" t="s">
        <v>7</v>
      </c>
      <c r="H4" s="10" t="s">
        <v>221</v>
      </c>
      <c r="I4" s="1" t="s">
        <v>9</v>
      </c>
      <c r="J4" s="1" t="s">
        <v>209</v>
      </c>
      <c r="K4" s="1" t="s">
        <v>210</v>
      </c>
      <c r="L4" s="1" t="s">
        <v>10</v>
      </c>
      <c r="M4" s="1" t="s">
        <v>11</v>
      </c>
      <c r="N4" s="1" t="s">
        <v>27</v>
      </c>
    </row>
    <row r="5" spans="1:14" x14ac:dyDescent="0.25">
      <c r="A5" s="2" t="s">
        <v>28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211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 t="s">
        <v>212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3" t="s">
        <v>32</v>
      </c>
      <c r="B10" s="1"/>
      <c r="C10" s="1"/>
      <c r="D10" s="1"/>
      <c r="E10" s="1"/>
      <c r="F10" s="1"/>
      <c r="I10" s="1"/>
      <c r="J10" s="1"/>
      <c r="K10" s="1"/>
      <c r="L10" s="1"/>
      <c r="M10" s="1"/>
      <c r="N10" s="1"/>
    </row>
    <row r="11" spans="1:14" x14ac:dyDescent="0.25">
      <c r="A11" t="s">
        <v>33</v>
      </c>
    </row>
    <row r="12" spans="1:14" x14ac:dyDescent="0.25">
      <c r="A12" t="s">
        <v>34</v>
      </c>
      <c r="B12" s="4">
        <v>10834.25</v>
      </c>
      <c r="C12" s="4">
        <v>0</v>
      </c>
      <c r="D12" s="4">
        <v>0</v>
      </c>
      <c r="E12" s="4">
        <v>0</v>
      </c>
      <c r="F12" s="4">
        <v>0</v>
      </c>
      <c r="G12" s="8">
        <v>0</v>
      </c>
      <c r="H12" s="8"/>
      <c r="I12" s="4">
        <v>-19981.400000000001</v>
      </c>
      <c r="J12" s="4">
        <v>0</v>
      </c>
      <c r="K12" s="4">
        <v>0</v>
      </c>
      <c r="L12" s="4">
        <v>-3330.23</v>
      </c>
      <c r="M12" s="4">
        <v>-3330.23</v>
      </c>
      <c r="N12" s="4">
        <v>-15807.61</v>
      </c>
    </row>
    <row r="13" spans="1:14" x14ac:dyDescent="0.25">
      <c r="A13" t="s">
        <v>35</v>
      </c>
      <c r="B13" s="4">
        <v>3018755.83</v>
      </c>
      <c r="C13" s="4">
        <v>0</v>
      </c>
      <c r="D13" s="4">
        <v>0</v>
      </c>
      <c r="E13" s="4">
        <v>0</v>
      </c>
      <c r="F13" s="4">
        <v>0</v>
      </c>
      <c r="G13" s="8">
        <v>0</v>
      </c>
      <c r="H13" s="8"/>
      <c r="I13" s="4">
        <v>1140478</v>
      </c>
      <c r="J13" s="4">
        <v>0</v>
      </c>
      <c r="K13" s="4">
        <v>0</v>
      </c>
      <c r="L13" s="4">
        <v>190079.67</v>
      </c>
      <c r="M13" s="4">
        <v>190079.67</v>
      </c>
      <c r="N13" s="4">
        <v>4539393.17</v>
      </c>
    </row>
    <row r="14" spans="1:14" x14ac:dyDescent="0.25">
      <c r="A14" t="s">
        <v>38</v>
      </c>
      <c r="B14" s="4">
        <v>261230.16</v>
      </c>
      <c r="C14" s="4">
        <v>0</v>
      </c>
      <c r="D14" s="4">
        <v>0</v>
      </c>
      <c r="E14" s="4">
        <v>0</v>
      </c>
      <c r="F14" s="4">
        <v>0</v>
      </c>
      <c r="G14" s="8">
        <v>0</v>
      </c>
      <c r="H14" s="8"/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261230.16</v>
      </c>
    </row>
    <row r="15" spans="1:14" x14ac:dyDescent="0.25">
      <c r="A15" t="s">
        <v>40</v>
      </c>
      <c r="B15" s="4">
        <v>542022.23</v>
      </c>
      <c r="C15" s="4">
        <v>-117051.78</v>
      </c>
      <c r="D15" s="4">
        <v>-56762.06</v>
      </c>
      <c r="E15" s="4">
        <v>44607.13</v>
      </c>
      <c r="F15" s="4">
        <v>72626.36</v>
      </c>
      <c r="G15" s="8">
        <v>19139.79</v>
      </c>
      <c r="H15" s="8"/>
      <c r="I15" s="4">
        <v>-4924.24</v>
      </c>
      <c r="J15" s="4">
        <v>0</v>
      </c>
      <c r="K15" s="4">
        <v>0</v>
      </c>
      <c r="L15" s="4">
        <v>-63196.06</v>
      </c>
      <c r="M15" s="4">
        <v>-26165.17</v>
      </c>
      <c r="N15" s="4">
        <v>410296.2</v>
      </c>
    </row>
    <row r="16" spans="1:14" x14ac:dyDescent="0.25">
      <c r="A16" t="s">
        <v>41</v>
      </c>
      <c r="B16" s="4">
        <v>408694.09</v>
      </c>
      <c r="C16" s="4">
        <v>-343.14</v>
      </c>
      <c r="D16" s="4">
        <v>1907.64</v>
      </c>
      <c r="E16" s="4">
        <v>876.54</v>
      </c>
      <c r="F16" s="4">
        <v>802.2</v>
      </c>
      <c r="G16" s="8">
        <v>-25743.14</v>
      </c>
      <c r="H16" s="8"/>
      <c r="I16" s="4">
        <v>-155446.20000000001</v>
      </c>
      <c r="J16" s="4">
        <v>0</v>
      </c>
      <c r="K16" s="4">
        <v>0</v>
      </c>
      <c r="L16" s="4">
        <v>-67042.7</v>
      </c>
      <c r="M16" s="4">
        <v>10822.47</v>
      </c>
      <c r="N16" s="4">
        <v>174527.76</v>
      </c>
    </row>
    <row r="17" spans="1:14" x14ac:dyDescent="0.25">
      <c r="A17" t="s">
        <v>42</v>
      </c>
      <c r="B17" s="4">
        <v>-130834.32</v>
      </c>
      <c r="C17" s="4">
        <v>21670.400000000001</v>
      </c>
      <c r="D17" s="4">
        <v>21670.39</v>
      </c>
      <c r="E17" s="4">
        <v>21670.400000000001</v>
      </c>
      <c r="F17" s="4">
        <v>21670.39</v>
      </c>
      <c r="G17" s="8">
        <v>-6830.57</v>
      </c>
      <c r="H17" s="8"/>
      <c r="I17" s="4">
        <v>21833.24</v>
      </c>
      <c r="J17" s="4">
        <v>0</v>
      </c>
      <c r="K17" s="4">
        <v>0</v>
      </c>
      <c r="L17" s="4">
        <v>-127560.76</v>
      </c>
      <c r="M17" s="4">
        <v>-48139.74</v>
      </c>
      <c r="N17" s="4">
        <v>-204850.57</v>
      </c>
    </row>
    <row r="18" spans="1:14" x14ac:dyDescent="0.25">
      <c r="A18" t="s">
        <v>43</v>
      </c>
      <c r="B18" s="4">
        <v>588334.72</v>
      </c>
      <c r="C18" s="4">
        <v>-21222.92</v>
      </c>
      <c r="D18" s="4">
        <v>-19600.349999999999</v>
      </c>
      <c r="E18" s="4">
        <v>-1890.79</v>
      </c>
      <c r="F18" s="4">
        <v>-9637.8700000000008</v>
      </c>
      <c r="G18" s="8">
        <v>-8765.34</v>
      </c>
      <c r="H18" s="8"/>
      <c r="I18" s="4">
        <v>-15744.33</v>
      </c>
      <c r="J18" s="4">
        <v>0</v>
      </c>
      <c r="K18" s="4">
        <v>0</v>
      </c>
      <c r="L18" s="4">
        <v>-3367.35</v>
      </c>
      <c r="M18" s="4">
        <v>-4631.1899999999996</v>
      </c>
      <c r="N18" s="4">
        <v>503474.58</v>
      </c>
    </row>
    <row r="19" spans="1:14" x14ac:dyDescent="0.25">
      <c r="A19" t="s">
        <v>44</v>
      </c>
      <c r="B19" s="4">
        <v>-2923644.86</v>
      </c>
      <c r="C19" s="4">
        <v>-11731.63</v>
      </c>
      <c r="D19" s="4">
        <v>-11731.63</v>
      </c>
      <c r="E19" s="4">
        <v>-7735.9</v>
      </c>
      <c r="F19" s="4">
        <v>-10399.719999999999</v>
      </c>
      <c r="G19" s="8">
        <v>-10399.73</v>
      </c>
      <c r="H19" s="8"/>
      <c r="I19" s="4">
        <v>30644.45</v>
      </c>
      <c r="J19" s="4">
        <v>0</v>
      </c>
      <c r="K19" s="4">
        <v>0</v>
      </c>
      <c r="L19" s="4">
        <v>-3559.02</v>
      </c>
      <c r="M19" s="4">
        <v>-3559.02</v>
      </c>
      <c r="N19" s="4">
        <v>-2952117.06</v>
      </c>
    </row>
    <row r="20" spans="1:14" x14ac:dyDescent="0.25">
      <c r="A20" t="s">
        <v>45</v>
      </c>
      <c r="B20" s="4">
        <v>46481.77</v>
      </c>
      <c r="C20" s="4">
        <v>209</v>
      </c>
      <c r="D20" s="4">
        <v>-1880.3</v>
      </c>
      <c r="E20" s="4">
        <v>153.35</v>
      </c>
      <c r="F20" s="4">
        <v>190.45</v>
      </c>
      <c r="G20" s="8">
        <v>190.45</v>
      </c>
      <c r="H20" s="8"/>
      <c r="I20" s="4">
        <v>190.45</v>
      </c>
      <c r="J20" s="4">
        <v>0</v>
      </c>
      <c r="K20" s="4">
        <v>0</v>
      </c>
      <c r="L20" s="4">
        <v>190.45</v>
      </c>
      <c r="M20" s="4">
        <v>190.45</v>
      </c>
      <c r="N20" s="4">
        <v>45916.07</v>
      </c>
    </row>
    <row r="21" spans="1:14" x14ac:dyDescent="0.25">
      <c r="A21" t="s">
        <v>46</v>
      </c>
      <c r="B21" s="4">
        <v>-31843.98</v>
      </c>
      <c r="C21" s="4">
        <v>0</v>
      </c>
      <c r="D21" s="4">
        <v>0</v>
      </c>
      <c r="E21" s="4">
        <v>-82.06</v>
      </c>
      <c r="F21" s="4">
        <v>0</v>
      </c>
      <c r="G21" s="8">
        <v>0</v>
      </c>
      <c r="H21" s="8"/>
      <c r="I21" s="4">
        <v>-82.06</v>
      </c>
      <c r="J21" s="4">
        <v>0</v>
      </c>
      <c r="K21" s="4">
        <v>0</v>
      </c>
      <c r="L21" s="4">
        <v>0</v>
      </c>
      <c r="M21" s="4">
        <v>0</v>
      </c>
      <c r="N21" s="4">
        <v>-32008.1</v>
      </c>
    </row>
    <row r="22" spans="1:14" x14ac:dyDescent="0.25">
      <c r="A22" t="s">
        <v>47</v>
      </c>
      <c r="B22" s="4">
        <v>6225.76</v>
      </c>
      <c r="C22" s="4">
        <v>0</v>
      </c>
      <c r="D22" s="4">
        <v>-6027.98</v>
      </c>
      <c r="E22" s="4">
        <v>101.93</v>
      </c>
      <c r="F22" s="4">
        <v>0</v>
      </c>
      <c r="G22" s="8">
        <v>0</v>
      </c>
      <c r="H22" s="8"/>
      <c r="I22" s="4">
        <v>3.94</v>
      </c>
      <c r="J22" s="4">
        <v>0</v>
      </c>
      <c r="K22" s="4">
        <v>0</v>
      </c>
      <c r="L22" s="4">
        <v>0</v>
      </c>
      <c r="M22" s="4">
        <v>0</v>
      </c>
      <c r="N22" s="4">
        <v>303.64999999999998</v>
      </c>
    </row>
    <row r="23" spans="1:14" x14ac:dyDescent="0.25">
      <c r="A23" t="s">
        <v>48</v>
      </c>
      <c r="B23" s="4">
        <v>-0.63</v>
      </c>
      <c r="C23" s="4">
        <v>0</v>
      </c>
      <c r="D23" s="4">
        <v>0</v>
      </c>
      <c r="E23" s="4">
        <v>0</v>
      </c>
      <c r="F23" s="4">
        <v>0</v>
      </c>
      <c r="G23" s="8">
        <v>0</v>
      </c>
      <c r="H23" s="8"/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-0.63</v>
      </c>
    </row>
    <row r="24" spans="1:14" x14ac:dyDescent="0.25">
      <c r="A24" t="s">
        <v>213</v>
      </c>
      <c r="B24" s="4">
        <v>0</v>
      </c>
      <c r="C24" s="4">
        <v>0</v>
      </c>
      <c r="D24" s="4">
        <v>0</v>
      </c>
      <c r="E24" s="4">
        <v>0</v>
      </c>
      <c r="F24" s="4">
        <v>-930.93</v>
      </c>
      <c r="G24" s="8">
        <v>106.33</v>
      </c>
      <c r="H24" s="8"/>
      <c r="I24" s="4">
        <v>-458.45</v>
      </c>
      <c r="J24" s="4">
        <v>0</v>
      </c>
      <c r="K24" s="4">
        <v>0</v>
      </c>
      <c r="L24" s="4">
        <v>-465.94</v>
      </c>
      <c r="M24" s="4">
        <v>48.8</v>
      </c>
      <c r="N24" s="4">
        <v>-1700.19</v>
      </c>
    </row>
    <row r="25" spans="1:14" x14ac:dyDescent="0.25">
      <c r="A25" t="s">
        <v>49</v>
      </c>
      <c r="B25" s="4">
        <v>127.46</v>
      </c>
      <c r="C25" s="4">
        <v>10.38</v>
      </c>
      <c r="D25" s="4">
        <v>-87.87</v>
      </c>
      <c r="E25" s="4">
        <v>77.489999999999995</v>
      </c>
      <c r="F25" s="4">
        <v>0</v>
      </c>
      <c r="G25" s="8">
        <v>0</v>
      </c>
      <c r="H25" s="8"/>
      <c r="I25" s="4">
        <v>0</v>
      </c>
      <c r="J25" s="4">
        <v>0</v>
      </c>
      <c r="K25" s="4">
        <v>0</v>
      </c>
      <c r="L25" s="4">
        <v>1759.69</v>
      </c>
      <c r="M25" s="4">
        <v>3372.83</v>
      </c>
      <c r="N25" s="4">
        <v>5259.98</v>
      </c>
    </row>
    <row r="26" spans="1:14" x14ac:dyDescent="0.25">
      <c r="A26" t="s">
        <v>50</v>
      </c>
      <c r="B26" s="4">
        <v>-0.1</v>
      </c>
      <c r="C26" s="4">
        <v>0</v>
      </c>
      <c r="D26" s="4">
        <v>0</v>
      </c>
      <c r="E26" s="4">
        <v>0</v>
      </c>
      <c r="F26" s="4">
        <v>0</v>
      </c>
      <c r="G26" s="8">
        <v>0</v>
      </c>
      <c r="H26" s="8"/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-0.1</v>
      </c>
    </row>
    <row r="27" spans="1:14" x14ac:dyDescent="0.25">
      <c r="A27" t="s">
        <v>214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8">
        <v>140.87</v>
      </c>
      <c r="H27" s="8"/>
      <c r="I27" s="4">
        <v>-17.739999999999998</v>
      </c>
      <c r="J27" s="4">
        <v>0</v>
      </c>
      <c r="K27" s="4">
        <v>0</v>
      </c>
      <c r="L27" s="4">
        <v>0</v>
      </c>
      <c r="M27" s="4">
        <v>-98.61</v>
      </c>
      <c r="N27" s="4">
        <v>24.52</v>
      </c>
    </row>
    <row r="28" spans="1:14" x14ac:dyDescent="0.25">
      <c r="A28" t="s">
        <v>51</v>
      </c>
      <c r="B28" s="4">
        <v>442115.53</v>
      </c>
      <c r="C28" s="4">
        <v>-4277.9399999999996</v>
      </c>
      <c r="D28" s="4">
        <v>44953.73</v>
      </c>
      <c r="E28" s="4">
        <v>-389974.77</v>
      </c>
      <c r="F28" s="4">
        <v>24199.599999999999</v>
      </c>
      <c r="G28" s="8">
        <v>27610.14</v>
      </c>
      <c r="H28" s="8"/>
      <c r="I28" s="4">
        <v>95284.49</v>
      </c>
      <c r="J28" s="4">
        <v>0</v>
      </c>
      <c r="K28" s="4">
        <v>0</v>
      </c>
      <c r="L28" s="4">
        <v>93737.33</v>
      </c>
      <c r="M28" s="4">
        <v>58584.5</v>
      </c>
      <c r="N28" s="4">
        <v>392232.61</v>
      </c>
    </row>
    <row r="29" spans="1:14" x14ac:dyDescent="0.25">
      <c r="A29" t="s">
        <v>52</v>
      </c>
      <c r="B29" s="4">
        <v>428397.89</v>
      </c>
      <c r="C29" s="4">
        <v>8284.25</v>
      </c>
      <c r="D29" s="4">
        <v>21183.48</v>
      </c>
      <c r="E29" s="4">
        <v>21851.55</v>
      </c>
      <c r="F29" s="4">
        <v>9456.4</v>
      </c>
      <c r="G29" s="8">
        <v>1086.56</v>
      </c>
      <c r="H29" s="8"/>
      <c r="I29" s="4">
        <v>-323.94</v>
      </c>
      <c r="J29" s="4">
        <v>0</v>
      </c>
      <c r="K29" s="4">
        <v>0</v>
      </c>
      <c r="L29" s="4">
        <v>-19946.45</v>
      </c>
      <c r="M29" s="4">
        <v>16775.55</v>
      </c>
      <c r="N29" s="4">
        <v>486765.29</v>
      </c>
    </row>
    <row r="30" spans="1:14" x14ac:dyDescent="0.25">
      <c r="A30" t="s">
        <v>53</v>
      </c>
      <c r="B30" s="4">
        <v>-0.01</v>
      </c>
      <c r="C30" s="4">
        <v>0</v>
      </c>
      <c r="D30" s="4">
        <v>0</v>
      </c>
      <c r="E30" s="4">
        <v>0</v>
      </c>
      <c r="F30" s="4">
        <v>0</v>
      </c>
      <c r="G30" s="8">
        <v>0.01</v>
      </c>
      <c r="H30" s="8"/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x14ac:dyDescent="0.25">
      <c r="A31" t="s">
        <v>54</v>
      </c>
      <c r="B31" s="4">
        <v>24852.17</v>
      </c>
      <c r="C31" s="4">
        <v>0</v>
      </c>
      <c r="D31" s="4">
        <v>-9625.48</v>
      </c>
      <c r="E31" s="4">
        <v>2000.25</v>
      </c>
      <c r="F31" s="4">
        <v>0</v>
      </c>
      <c r="G31" s="8">
        <v>0</v>
      </c>
      <c r="H31" s="8"/>
      <c r="I31" s="4">
        <v>3960.6</v>
      </c>
      <c r="J31" s="4">
        <v>0</v>
      </c>
      <c r="K31" s="4">
        <v>0</v>
      </c>
      <c r="L31" s="4">
        <v>0</v>
      </c>
      <c r="M31" s="4">
        <v>0</v>
      </c>
      <c r="N31" s="4">
        <v>21187.54</v>
      </c>
    </row>
    <row r="32" spans="1:14" x14ac:dyDescent="0.25">
      <c r="A32" t="s">
        <v>55</v>
      </c>
      <c r="B32" s="4">
        <v>-1224.3399999999999</v>
      </c>
      <c r="C32" s="4">
        <v>-1234.54</v>
      </c>
      <c r="D32" s="4">
        <v>221.15</v>
      </c>
      <c r="E32" s="4">
        <v>1013.39</v>
      </c>
      <c r="F32" s="4">
        <v>0</v>
      </c>
      <c r="G32" s="8">
        <v>0</v>
      </c>
      <c r="H32" s="8"/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-1224.3399999999999</v>
      </c>
    </row>
    <row r="33" spans="1:14" x14ac:dyDescent="0.25">
      <c r="A33" t="s">
        <v>56</v>
      </c>
      <c r="B33" s="4">
        <v>-0.11</v>
      </c>
      <c r="C33" s="4">
        <v>0</v>
      </c>
      <c r="D33" s="4">
        <v>0</v>
      </c>
      <c r="E33" s="4">
        <v>0</v>
      </c>
      <c r="F33" s="4">
        <v>0</v>
      </c>
      <c r="G33" s="8">
        <v>0</v>
      </c>
      <c r="H33" s="8"/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-0.11</v>
      </c>
    </row>
    <row r="34" spans="1:14" x14ac:dyDescent="0.25">
      <c r="A34" t="s">
        <v>57</v>
      </c>
      <c r="B34" s="4">
        <v>131333.41</v>
      </c>
      <c r="C34" s="4">
        <v>2461.06</v>
      </c>
      <c r="D34" s="4">
        <v>23710.92</v>
      </c>
      <c r="E34" s="4">
        <v>-29774.57</v>
      </c>
      <c r="F34" s="4">
        <v>20493.900000000001</v>
      </c>
      <c r="G34" s="8">
        <v>13059.89</v>
      </c>
      <c r="H34" s="8"/>
      <c r="I34" s="4">
        <v>13051.1</v>
      </c>
      <c r="J34" s="4">
        <v>0</v>
      </c>
      <c r="K34" s="4">
        <v>0</v>
      </c>
      <c r="L34" s="4">
        <v>13065.81</v>
      </c>
      <c r="M34" s="4">
        <v>13066.55</v>
      </c>
      <c r="N34" s="4">
        <v>200468.07</v>
      </c>
    </row>
    <row r="35" spans="1:14" x14ac:dyDescent="0.25">
      <c r="A35" t="s">
        <v>58</v>
      </c>
      <c r="B35" s="4">
        <v>-0.31</v>
      </c>
      <c r="C35" s="4">
        <v>0</v>
      </c>
      <c r="D35" s="4">
        <v>0</v>
      </c>
      <c r="E35" s="4">
        <v>0</v>
      </c>
      <c r="F35" s="4">
        <v>0</v>
      </c>
      <c r="G35" s="8">
        <v>0</v>
      </c>
      <c r="H35" s="8"/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-0.31</v>
      </c>
    </row>
    <row r="36" spans="1:14" x14ac:dyDescent="0.25">
      <c r="A36" t="s">
        <v>59</v>
      </c>
      <c r="B36" s="4">
        <v>0.54</v>
      </c>
      <c r="C36" s="4">
        <v>0</v>
      </c>
      <c r="D36" s="4">
        <v>0</v>
      </c>
      <c r="E36" s="4">
        <v>0</v>
      </c>
      <c r="F36" s="4">
        <v>0</v>
      </c>
      <c r="G36" s="8">
        <v>0</v>
      </c>
      <c r="H36" s="8"/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0.54</v>
      </c>
    </row>
    <row r="37" spans="1:14" x14ac:dyDescent="0.25">
      <c r="A37" t="s">
        <v>60</v>
      </c>
      <c r="B37" s="4">
        <v>0.01</v>
      </c>
      <c r="C37" s="4">
        <v>0</v>
      </c>
      <c r="D37" s="4">
        <v>0</v>
      </c>
      <c r="E37" s="4">
        <v>0</v>
      </c>
      <c r="F37" s="4">
        <v>0</v>
      </c>
      <c r="G37" s="8">
        <v>0</v>
      </c>
      <c r="H37" s="8"/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0.01</v>
      </c>
    </row>
    <row r="38" spans="1:14" x14ac:dyDescent="0.25">
      <c r="A38" t="s">
        <v>61</v>
      </c>
      <c r="B38" s="4">
        <v>0.01</v>
      </c>
      <c r="C38" s="4">
        <v>0</v>
      </c>
      <c r="D38" s="4">
        <v>0</v>
      </c>
      <c r="E38" s="4">
        <v>0</v>
      </c>
      <c r="F38" s="4">
        <v>0</v>
      </c>
      <c r="G38" s="8">
        <v>0</v>
      </c>
      <c r="H38" s="8"/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0.01</v>
      </c>
    </row>
    <row r="39" spans="1:14" x14ac:dyDescent="0.25">
      <c r="A39" t="s">
        <v>62</v>
      </c>
      <c r="B39" s="4">
        <v>7.0000000000000007E-2</v>
      </c>
      <c r="C39" s="4">
        <v>0</v>
      </c>
      <c r="D39" s="4">
        <v>0</v>
      </c>
      <c r="E39" s="4">
        <v>0</v>
      </c>
      <c r="F39" s="4">
        <v>0</v>
      </c>
      <c r="G39" s="8">
        <v>0</v>
      </c>
      <c r="H39" s="8"/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7.0000000000000007E-2</v>
      </c>
    </row>
    <row r="40" spans="1:14" x14ac:dyDescent="0.25">
      <c r="A40" t="s">
        <v>63</v>
      </c>
      <c r="B40" s="4">
        <v>-186.53</v>
      </c>
      <c r="C40" s="4">
        <v>-15.54</v>
      </c>
      <c r="D40" s="4">
        <v>0</v>
      </c>
      <c r="E40" s="4">
        <v>0</v>
      </c>
      <c r="F40" s="4">
        <v>0</v>
      </c>
      <c r="G40" s="8">
        <v>202.07</v>
      </c>
      <c r="H40" s="8"/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x14ac:dyDescent="0.25">
      <c r="A41" t="s">
        <v>64</v>
      </c>
      <c r="B41" s="4">
        <v>7.0000000000000007E-2</v>
      </c>
      <c r="C41" s="4">
        <v>0</v>
      </c>
      <c r="D41" s="4">
        <v>0</v>
      </c>
      <c r="E41" s="4">
        <v>-7.0000000000000007E-2</v>
      </c>
      <c r="F41" s="4">
        <v>0</v>
      </c>
      <c r="G41" s="8">
        <v>0</v>
      </c>
      <c r="H41" s="8"/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x14ac:dyDescent="0.25">
      <c r="A42" t="s">
        <v>65</v>
      </c>
      <c r="B42" s="4">
        <v>28410.59</v>
      </c>
      <c r="C42" s="4">
        <v>-15535.19</v>
      </c>
      <c r="D42" s="4">
        <v>127913.52</v>
      </c>
      <c r="E42" s="4">
        <v>-11029.43</v>
      </c>
      <c r="F42" s="4">
        <v>-15513.64</v>
      </c>
      <c r="G42" s="8">
        <v>-15513.63</v>
      </c>
      <c r="H42" s="8"/>
      <c r="I42" s="4">
        <v>-12294.81</v>
      </c>
      <c r="J42" s="4">
        <v>0</v>
      </c>
      <c r="K42" s="4">
        <v>0</v>
      </c>
      <c r="L42" s="4">
        <v>26102.68</v>
      </c>
      <c r="M42" s="4">
        <v>-15785.5</v>
      </c>
      <c r="N42" s="4">
        <v>96754.59</v>
      </c>
    </row>
    <row r="43" spans="1:14" x14ac:dyDescent="0.25">
      <c r="A43" t="s">
        <v>66</v>
      </c>
      <c r="B43" s="4">
        <v>0.21</v>
      </c>
      <c r="C43" s="4">
        <v>0</v>
      </c>
      <c r="D43" s="4">
        <v>0</v>
      </c>
      <c r="E43" s="4">
        <v>0</v>
      </c>
      <c r="F43" s="4">
        <v>0</v>
      </c>
      <c r="G43" s="8">
        <v>0</v>
      </c>
      <c r="H43" s="8"/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0.21</v>
      </c>
    </row>
    <row r="44" spans="1:14" x14ac:dyDescent="0.25">
      <c r="A44" t="s">
        <v>67</v>
      </c>
      <c r="B44" s="4">
        <v>-0.21</v>
      </c>
      <c r="C44" s="4">
        <v>0</v>
      </c>
      <c r="D44" s="4">
        <v>0</v>
      </c>
      <c r="E44" s="4">
        <v>0</v>
      </c>
      <c r="F44" s="4">
        <v>0</v>
      </c>
      <c r="G44" s="8">
        <v>0</v>
      </c>
      <c r="H44" s="8"/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-0.21</v>
      </c>
    </row>
    <row r="45" spans="1:14" x14ac:dyDescent="0.25">
      <c r="A45" t="s">
        <v>68</v>
      </c>
      <c r="B45" s="4">
        <v>361718.95</v>
      </c>
      <c r="C45" s="4">
        <v>-127639.56</v>
      </c>
      <c r="D45" s="4">
        <v>996831.35</v>
      </c>
      <c r="E45" s="4">
        <v>65208.81</v>
      </c>
      <c r="F45" s="4">
        <v>-903689.43</v>
      </c>
      <c r="G45" s="8">
        <v>31661.86</v>
      </c>
      <c r="H45" s="8"/>
      <c r="I45" s="4">
        <v>-17110.009999999998</v>
      </c>
      <c r="J45" s="4">
        <v>0</v>
      </c>
      <c r="K45" s="4">
        <v>0</v>
      </c>
      <c r="L45" s="4">
        <v>-128010.95</v>
      </c>
      <c r="M45" s="4">
        <v>-160953.42000000001</v>
      </c>
      <c r="N45" s="4">
        <v>118017.60000000001</v>
      </c>
    </row>
    <row r="46" spans="1:14" x14ac:dyDescent="0.25">
      <c r="A46" t="s">
        <v>69</v>
      </c>
      <c r="B46" s="4">
        <v>-0.14000000000000001</v>
      </c>
      <c r="C46" s="4">
        <v>0</v>
      </c>
      <c r="D46" s="4">
        <v>0</v>
      </c>
      <c r="E46" s="4">
        <v>0</v>
      </c>
      <c r="F46" s="4">
        <v>0</v>
      </c>
      <c r="G46" s="8">
        <v>0</v>
      </c>
      <c r="H46" s="8"/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-0.14000000000000001</v>
      </c>
    </row>
    <row r="47" spans="1:14" x14ac:dyDescent="0.25">
      <c r="A47" t="s">
        <v>70</v>
      </c>
      <c r="B47" s="4">
        <v>-100084.44</v>
      </c>
      <c r="C47" s="4">
        <v>16680.93</v>
      </c>
      <c r="D47" s="4">
        <v>16680.93</v>
      </c>
      <c r="E47" s="4">
        <v>16680.93</v>
      </c>
      <c r="F47" s="4">
        <v>16680.93</v>
      </c>
      <c r="G47" s="8">
        <v>16680.93</v>
      </c>
      <c r="H47" s="8"/>
      <c r="I47" s="4">
        <v>16680.93</v>
      </c>
      <c r="J47" s="4">
        <v>0</v>
      </c>
      <c r="K47" s="4">
        <v>0</v>
      </c>
      <c r="L47" s="4">
        <v>-205463.93</v>
      </c>
      <c r="M47" s="4">
        <v>18678.43</v>
      </c>
      <c r="N47" s="4">
        <v>-186784.36</v>
      </c>
    </row>
    <row r="48" spans="1:14" x14ac:dyDescent="0.25">
      <c r="A48" t="s">
        <v>71</v>
      </c>
      <c r="B48" s="4">
        <v>-5145063.5999999996</v>
      </c>
      <c r="C48" s="4">
        <v>-37998.25</v>
      </c>
      <c r="D48" s="4">
        <v>-37994.07</v>
      </c>
      <c r="E48" s="4">
        <v>-37415.03</v>
      </c>
      <c r="F48" s="4">
        <v>-37806.959999999999</v>
      </c>
      <c r="G48" s="8">
        <v>-36902.29</v>
      </c>
      <c r="H48" s="8"/>
      <c r="I48" s="4">
        <v>-89813.68</v>
      </c>
      <c r="J48" s="4">
        <v>0</v>
      </c>
      <c r="K48" s="4">
        <v>0</v>
      </c>
      <c r="L48" s="4">
        <v>-46571.28</v>
      </c>
      <c r="M48" s="4">
        <v>-46561.96</v>
      </c>
      <c r="N48" s="4">
        <v>-5516127.1200000001</v>
      </c>
    </row>
    <row r="49" spans="1:14" x14ac:dyDescent="0.25">
      <c r="A49" t="s">
        <v>72</v>
      </c>
      <c r="B49" s="4">
        <v>-990648.57</v>
      </c>
      <c r="C49" s="4">
        <v>0</v>
      </c>
      <c r="D49" s="4">
        <v>0</v>
      </c>
      <c r="E49" s="4">
        <v>3420.43</v>
      </c>
      <c r="F49" s="4">
        <v>0</v>
      </c>
      <c r="G49" s="8">
        <v>0</v>
      </c>
      <c r="H49" s="8"/>
      <c r="I49" s="4">
        <v>3420.43</v>
      </c>
      <c r="J49" s="4">
        <v>0</v>
      </c>
      <c r="K49" s="4">
        <v>0</v>
      </c>
      <c r="L49" s="4">
        <v>0</v>
      </c>
      <c r="M49" s="4">
        <v>0</v>
      </c>
      <c r="N49" s="4">
        <v>-983807.71</v>
      </c>
    </row>
    <row r="50" spans="1:14" x14ac:dyDescent="0.25">
      <c r="A50" t="s">
        <v>73</v>
      </c>
      <c r="B50" s="4">
        <v>510503.11</v>
      </c>
      <c r="C50" s="4">
        <v>0</v>
      </c>
      <c r="D50" s="4">
        <v>0</v>
      </c>
      <c r="E50" s="4">
        <v>74150.16</v>
      </c>
      <c r="F50" s="4">
        <v>0</v>
      </c>
      <c r="G50" s="8">
        <v>0</v>
      </c>
      <c r="H50" s="8"/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584653.27</v>
      </c>
    </row>
    <row r="51" spans="1:14" x14ac:dyDescent="0.25">
      <c r="A51" t="s">
        <v>74</v>
      </c>
      <c r="B51" s="4">
        <v>18654929.41</v>
      </c>
      <c r="C51" s="4">
        <v>74905.31</v>
      </c>
      <c r="D51" s="4">
        <v>82627.039999999994</v>
      </c>
      <c r="E51" s="4">
        <v>75422.320000000007</v>
      </c>
      <c r="F51" s="4">
        <v>79722.34</v>
      </c>
      <c r="G51" s="8">
        <v>80634.97</v>
      </c>
      <c r="H51" s="8"/>
      <c r="I51" s="4">
        <v>-136803.87</v>
      </c>
      <c r="J51" s="4">
        <v>0</v>
      </c>
      <c r="K51" s="4">
        <v>0</v>
      </c>
      <c r="L51" s="4">
        <v>61404</v>
      </c>
      <c r="M51" s="4">
        <v>78401.89</v>
      </c>
      <c r="N51" s="4">
        <v>19051243.41</v>
      </c>
    </row>
    <row r="52" spans="1:14" x14ac:dyDescent="0.25">
      <c r="A52" t="s">
        <v>75</v>
      </c>
      <c r="B52" s="4">
        <v>259017.9</v>
      </c>
      <c r="C52" s="4">
        <v>177939.53</v>
      </c>
      <c r="D52" s="4">
        <v>345.78</v>
      </c>
      <c r="E52" s="4">
        <v>69512</v>
      </c>
      <c r="F52" s="4">
        <v>32610.47</v>
      </c>
      <c r="G52" s="8">
        <v>74354.33</v>
      </c>
      <c r="H52" s="8"/>
      <c r="I52" s="4">
        <v>191.58</v>
      </c>
      <c r="J52" s="4">
        <v>0</v>
      </c>
      <c r="K52" s="4">
        <v>0</v>
      </c>
      <c r="L52" s="4">
        <v>38632.71</v>
      </c>
      <c r="M52" s="4">
        <v>1101.69</v>
      </c>
      <c r="N52" s="4">
        <v>653705.99</v>
      </c>
    </row>
    <row r="53" spans="1:14" x14ac:dyDescent="0.25">
      <c r="A53" t="s">
        <v>76</v>
      </c>
      <c r="B53" s="4">
        <v>0.64</v>
      </c>
      <c r="C53" s="4">
        <v>0</v>
      </c>
      <c r="D53" s="4">
        <v>0</v>
      </c>
      <c r="E53" s="4">
        <v>0</v>
      </c>
      <c r="F53" s="4">
        <v>0</v>
      </c>
      <c r="G53" s="8">
        <v>0</v>
      </c>
      <c r="H53" s="8"/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0.64</v>
      </c>
    </row>
    <row r="54" spans="1:14" x14ac:dyDescent="0.25">
      <c r="A54" t="s">
        <v>77</v>
      </c>
      <c r="B54" s="4">
        <v>-584605.77</v>
      </c>
      <c r="C54" s="4">
        <v>0</v>
      </c>
      <c r="D54" s="4">
        <v>0</v>
      </c>
      <c r="E54" s="4">
        <v>0</v>
      </c>
      <c r="F54" s="4">
        <v>0</v>
      </c>
      <c r="G54" s="8">
        <v>0</v>
      </c>
      <c r="H54" s="8"/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-584605.77</v>
      </c>
    </row>
    <row r="55" spans="1:14" x14ac:dyDescent="0.25">
      <c r="A55" t="s">
        <v>78</v>
      </c>
      <c r="B55" s="4">
        <v>-0.09</v>
      </c>
      <c r="C55" s="4">
        <v>0</v>
      </c>
      <c r="D55" s="4">
        <v>0</v>
      </c>
      <c r="E55" s="4">
        <v>0</v>
      </c>
      <c r="F55" s="4">
        <v>0</v>
      </c>
      <c r="G55" s="8">
        <v>0</v>
      </c>
      <c r="H55" s="8"/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-0.09</v>
      </c>
    </row>
    <row r="56" spans="1:14" x14ac:dyDescent="0.25">
      <c r="A56" t="s">
        <v>79</v>
      </c>
      <c r="B56" s="4">
        <v>-0.17</v>
      </c>
      <c r="C56" s="4">
        <v>0</v>
      </c>
      <c r="D56" s="4">
        <v>0</v>
      </c>
      <c r="E56" s="4">
        <v>0</v>
      </c>
      <c r="F56" s="4">
        <v>0</v>
      </c>
      <c r="G56" s="8">
        <v>0</v>
      </c>
      <c r="H56" s="8"/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-0.17</v>
      </c>
    </row>
    <row r="57" spans="1:14" x14ac:dyDescent="0.25">
      <c r="A57" t="s">
        <v>80</v>
      </c>
      <c r="B57" s="4">
        <v>115852.07</v>
      </c>
      <c r="C57" s="4">
        <v>2473.42</v>
      </c>
      <c r="D57" s="4">
        <v>-24202.12</v>
      </c>
      <c r="E57" s="4">
        <v>6019.28</v>
      </c>
      <c r="F57" s="4">
        <v>6019.28</v>
      </c>
      <c r="G57" s="8">
        <v>6022.48</v>
      </c>
      <c r="H57" s="8"/>
      <c r="I57" s="4">
        <v>6022.48</v>
      </c>
      <c r="J57" s="4">
        <v>0</v>
      </c>
      <c r="K57" s="4">
        <v>0</v>
      </c>
      <c r="L57" s="4">
        <v>6020.27</v>
      </c>
      <c r="M57" s="4">
        <v>7207.07</v>
      </c>
      <c r="N57" s="4">
        <v>131434.23000000001</v>
      </c>
    </row>
    <row r="58" spans="1:14" x14ac:dyDescent="0.25">
      <c r="A58" t="s">
        <v>81</v>
      </c>
      <c r="B58" s="4">
        <v>-6046.74</v>
      </c>
      <c r="C58" s="4">
        <v>0</v>
      </c>
      <c r="D58" s="4">
        <v>0</v>
      </c>
      <c r="E58" s="4">
        <v>0</v>
      </c>
      <c r="F58" s="4">
        <v>0</v>
      </c>
      <c r="G58" s="8">
        <v>0</v>
      </c>
      <c r="H58" s="8"/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-6046.74</v>
      </c>
    </row>
    <row r="59" spans="1:14" x14ac:dyDescent="0.25">
      <c r="A59" t="s">
        <v>82</v>
      </c>
      <c r="B59" s="4">
        <v>-1602.93</v>
      </c>
      <c r="C59" s="4">
        <v>0</v>
      </c>
      <c r="D59" s="4">
        <v>0</v>
      </c>
      <c r="E59" s="4">
        <v>0</v>
      </c>
      <c r="F59" s="4">
        <v>0</v>
      </c>
      <c r="G59" s="8">
        <v>0</v>
      </c>
      <c r="H59" s="8"/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-1602.93</v>
      </c>
    </row>
    <row r="60" spans="1:14" x14ac:dyDescent="0.25">
      <c r="A60" t="s">
        <v>83</v>
      </c>
      <c r="B60" s="4">
        <v>145147.62</v>
      </c>
      <c r="C60" s="4">
        <v>0</v>
      </c>
      <c r="D60" s="4">
        <v>0</v>
      </c>
      <c r="E60" s="4">
        <v>0</v>
      </c>
      <c r="F60" s="4">
        <v>0</v>
      </c>
      <c r="G60" s="8">
        <v>0</v>
      </c>
      <c r="H60" s="8"/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145147.62</v>
      </c>
    </row>
    <row r="61" spans="1:14" x14ac:dyDescent="0.25">
      <c r="A61" t="s">
        <v>84</v>
      </c>
      <c r="B61" s="4">
        <v>-348244.2</v>
      </c>
      <c r="C61" s="4">
        <v>0</v>
      </c>
      <c r="D61" s="4">
        <v>0</v>
      </c>
      <c r="E61" s="4">
        <v>0</v>
      </c>
      <c r="F61" s="4">
        <v>0</v>
      </c>
      <c r="G61" s="8">
        <v>0</v>
      </c>
      <c r="H61" s="8"/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-348244.2</v>
      </c>
    </row>
    <row r="62" spans="1:14" x14ac:dyDescent="0.25">
      <c r="A62" t="s">
        <v>85</v>
      </c>
      <c r="B62" s="4">
        <v>-0.02</v>
      </c>
      <c r="C62" s="4">
        <v>0</v>
      </c>
      <c r="D62" s="4">
        <v>0</v>
      </c>
      <c r="E62" s="4">
        <v>0</v>
      </c>
      <c r="F62" s="4">
        <v>0</v>
      </c>
      <c r="G62" s="8">
        <v>0</v>
      </c>
      <c r="H62" s="8"/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-0.02</v>
      </c>
    </row>
    <row r="63" spans="1:14" x14ac:dyDescent="0.25">
      <c r="A63" t="s">
        <v>86</v>
      </c>
      <c r="B63" s="4">
        <v>9904.2900000000009</v>
      </c>
      <c r="C63" s="4">
        <v>1175.8399999999999</v>
      </c>
      <c r="D63" s="4">
        <v>-11078.59</v>
      </c>
      <c r="E63" s="4">
        <v>1819.5</v>
      </c>
      <c r="F63" s="4">
        <v>1819.48</v>
      </c>
      <c r="G63" s="8">
        <v>1819.49</v>
      </c>
      <c r="H63" s="8"/>
      <c r="I63" s="4">
        <v>1819.5</v>
      </c>
      <c r="J63" s="4">
        <v>0</v>
      </c>
      <c r="K63" s="4">
        <v>0</v>
      </c>
      <c r="L63" s="4">
        <v>1819.47</v>
      </c>
      <c r="M63" s="4">
        <v>1819.51</v>
      </c>
      <c r="N63" s="4">
        <v>10918.49</v>
      </c>
    </row>
    <row r="64" spans="1:14" x14ac:dyDescent="0.25">
      <c r="A64" s="5" t="s">
        <v>87</v>
      </c>
      <c r="B64" s="6">
        <v>15730858.689999999</v>
      </c>
      <c r="C64" s="6">
        <v>-31240.37</v>
      </c>
      <c r="D64" s="6">
        <v>1159055.48</v>
      </c>
      <c r="E64" s="6">
        <v>-73317.16</v>
      </c>
      <c r="F64" s="6">
        <v>-691686.75</v>
      </c>
      <c r="G64" s="9">
        <v>168555.47</v>
      </c>
      <c r="H64" s="9">
        <f>SUM(B64:G64)</f>
        <v>16262225.360000001</v>
      </c>
      <c r="I64" s="6">
        <v>880580.46</v>
      </c>
      <c r="J64" s="6">
        <v>0</v>
      </c>
      <c r="K64" s="6">
        <v>0</v>
      </c>
      <c r="L64" s="6">
        <v>-235702.59</v>
      </c>
      <c r="M64" s="6">
        <v>90924.57</v>
      </c>
      <c r="N64" s="6">
        <v>16998027.800000001</v>
      </c>
    </row>
    <row r="65" spans="1:14" x14ac:dyDescent="0.25">
      <c r="A65" s="7" t="s">
        <v>32</v>
      </c>
    </row>
    <row r="66" spans="1:14" x14ac:dyDescent="0.25">
      <c r="A66" t="s">
        <v>88</v>
      </c>
    </row>
    <row r="67" spans="1:14" x14ac:dyDescent="0.25">
      <c r="A67" t="s">
        <v>90</v>
      </c>
      <c r="B67" s="4">
        <v>16474881.91</v>
      </c>
      <c r="C67" s="4">
        <v>0</v>
      </c>
      <c r="D67" s="4">
        <v>0</v>
      </c>
      <c r="E67" s="4">
        <v>0</v>
      </c>
      <c r="F67" s="4">
        <v>0</v>
      </c>
      <c r="G67" s="8">
        <v>0</v>
      </c>
      <c r="H67" s="8"/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16474881.91</v>
      </c>
    </row>
    <row r="68" spans="1:14" x14ac:dyDescent="0.25">
      <c r="A68" t="s">
        <v>91</v>
      </c>
      <c r="B68" s="4">
        <v>1346</v>
      </c>
      <c r="C68" s="4">
        <v>0</v>
      </c>
      <c r="D68" s="4">
        <v>0</v>
      </c>
      <c r="E68" s="4">
        <v>0</v>
      </c>
      <c r="F68" s="4">
        <v>0</v>
      </c>
      <c r="G68" s="8">
        <v>0</v>
      </c>
      <c r="H68" s="8"/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1346</v>
      </c>
    </row>
    <row r="69" spans="1:14" x14ac:dyDescent="0.25">
      <c r="A69" s="5" t="s">
        <v>93</v>
      </c>
      <c r="B69" s="6">
        <v>16476227.91</v>
      </c>
      <c r="C69" s="6">
        <v>0</v>
      </c>
      <c r="D69" s="6">
        <v>0</v>
      </c>
      <c r="E69" s="6">
        <v>0</v>
      </c>
      <c r="F69" s="6">
        <v>0</v>
      </c>
      <c r="G69" s="9">
        <v>0</v>
      </c>
      <c r="H69" s="9">
        <f>SUM(B69:G69)</f>
        <v>16476227.91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16476227.91</v>
      </c>
    </row>
    <row r="70" spans="1:14" x14ac:dyDescent="0.25">
      <c r="A70" s="7" t="s">
        <v>32</v>
      </c>
    </row>
    <row r="71" spans="1:14" x14ac:dyDescent="0.25">
      <c r="A71" t="s">
        <v>94</v>
      </c>
    </row>
    <row r="72" spans="1:14" x14ac:dyDescent="0.25">
      <c r="A72" t="s">
        <v>95</v>
      </c>
      <c r="B72" s="4">
        <v>449906.29</v>
      </c>
      <c r="C72" s="4">
        <v>2849.12</v>
      </c>
      <c r="D72" s="4">
        <v>2917.12</v>
      </c>
      <c r="E72" s="4">
        <v>2733.45</v>
      </c>
      <c r="F72" s="4">
        <v>3540.62</v>
      </c>
      <c r="G72" s="8">
        <v>3855.3</v>
      </c>
      <c r="H72" s="8"/>
      <c r="I72" s="4">
        <v>3847.15</v>
      </c>
      <c r="J72" s="4">
        <v>0</v>
      </c>
      <c r="K72" s="4">
        <v>0</v>
      </c>
      <c r="L72" s="4">
        <v>3535.39</v>
      </c>
      <c r="M72" s="4">
        <v>3945.41</v>
      </c>
      <c r="N72" s="4">
        <v>477129.85</v>
      </c>
    </row>
    <row r="73" spans="1:14" x14ac:dyDescent="0.25">
      <c r="A73" t="s">
        <v>96</v>
      </c>
      <c r="B73" s="4">
        <v>342254.19</v>
      </c>
      <c r="C73" s="4">
        <v>-448.88</v>
      </c>
      <c r="D73" s="4">
        <v>3080.75</v>
      </c>
      <c r="E73" s="4">
        <v>3836.72</v>
      </c>
      <c r="F73" s="4">
        <v>4925.05</v>
      </c>
      <c r="G73" s="8">
        <v>3838.96</v>
      </c>
      <c r="H73" s="8"/>
      <c r="I73" s="4">
        <v>2852.64</v>
      </c>
      <c r="J73" s="4">
        <v>0</v>
      </c>
      <c r="K73" s="4">
        <v>0</v>
      </c>
      <c r="L73" s="4">
        <v>6552.53</v>
      </c>
      <c r="M73" s="4">
        <v>7178.85</v>
      </c>
      <c r="N73" s="4">
        <v>374070.81</v>
      </c>
    </row>
    <row r="74" spans="1:14" x14ac:dyDescent="0.25">
      <c r="A74" t="s">
        <v>97</v>
      </c>
      <c r="B74" s="4">
        <v>311884.79999999999</v>
      </c>
      <c r="C74" s="4">
        <v>-1763.18</v>
      </c>
      <c r="D74" s="4">
        <v>-1763.18</v>
      </c>
      <c r="E74" s="4">
        <v>-1763.17</v>
      </c>
      <c r="F74" s="4">
        <v>-1763.18</v>
      </c>
      <c r="G74" s="8">
        <v>-1763.18</v>
      </c>
      <c r="H74" s="8"/>
      <c r="I74" s="4">
        <v>-12183.92</v>
      </c>
      <c r="J74" s="4">
        <v>0</v>
      </c>
      <c r="K74" s="4">
        <v>0</v>
      </c>
      <c r="L74" s="4">
        <v>292.19</v>
      </c>
      <c r="M74" s="4">
        <v>-5905.23</v>
      </c>
      <c r="N74" s="4">
        <v>285271.95</v>
      </c>
    </row>
    <row r="75" spans="1:14" x14ac:dyDescent="0.25">
      <c r="A75" t="s">
        <v>98</v>
      </c>
      <c r="B75" s="4">
        <v>9681.89</v>
      </c>
      <c r="C75" s="4">
        <v>0</v>
      </c>
      <c r="D75" s="4">
        <v>0</v>
      </c>
      <c r="E75" s="4">
        <v>0</v>
      </c>
      <c r="F75" s="4">
        <v>0</v>
      </c>
      <c r="G75" s="8">
        <v>0</v>
      </c>
      <c r="H75" s="8"/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9681.89</v>
      </c>
    </row>
    <row r="76" spans="1:14" x14ac:dyDescent="0.25">
      <c r="A76" t="s">
        <v>99</v>
      </c>
      <c r="B76" s="4">
        <v>436803.51</v>
      </c>
      <c r="C76" s="4">
        <v>0</v>
      </c>
      <c r="D76" s="4">
        <v>0</v>
      </c>
      <c r="E76" s="4">
        <v>0</v>
      </c>
      <c r="F76" s="4">
        <v>0</v>
      </c>
      <c r="G76" s="8">
        <v>0</v>
      </c>
      <c r="H76" s="8"/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436803.51</v>
      </c>
    </row>
    <row r="77" spans="1:14" x14ac:dyDescent="0.25">
      <c r="A77" t="s">
        <v>100</v>
      </c>
      <c r="B77" s="4">
        <v>-111404.8</v>
      </c>
      <c r="C77" s="4">
        <v>-677.01</v>
      </c>
      <c r="D77" s="4">
        <v>-4751.3999999999996</v>
      </c>
      <c r="E77" s="4">
        <v>-2589.65</v>
      </c>
      <c r="F77" s="4">
        <v>-341.3</v>
      </c>
      <c r="G77" s="8">
        <v>-172.53</v>
      </c>
      <c r="H77" s="8"/>
      <c r="I77" s="4">
        <v>-363.76</v>
      </c>
      <c r="J77" s="4">
        <v>0</v>
      </c>
      <c r="K77" s="4">
        <v>0</v>
      </c>
      <c r="L77" s="4">
        <v>-470.47</v>
      </c>
      <c r="M77" s="4">
        <v>-955.75</v>
      </c>
      <c r="N77" s="4">
        <v>-121726.67</v>
      </c>
    </row>
    <row r="78" spans="1:14" x14ac:dyDescent="0.25">
      <c r="A78" t="s">
        <v>101</v>
      </c>
      <c r="B78" s="4">
        <v>1747096.66</v>
      </c>
      <c r="C78" s="4">
        <v>-9278.56</v>
      </c>
      <c r="D78" s="4">
        <v>-9278.5400000000009</v>
      </c>
      <c r="E78" s="4">
        <v>-9278.5300000000007</v>
      </c>
      <c r="F78" s="4">
        <v>-9278.5400000000009</v>
      </c>
      <c r="G78" s="8">
        <v>-9278.5400000000009</v>
      </c>
      <c r="H78" s="8"/>
      <c r="I78" s="4">
        <v>-9278.5499999999993</v>
      </c>
      <c r="J78" s="4">
        <v>0</v>
      </c>
      <c r="K78" s="4">
        <v>0</v>
      </c>
      <c r="L78" s="4">
        <v>-9278.52</v>
      </c>
      <c r="M78" s="4">
        <v>-9278.5499999999993</v>
      </c>
      <c r="N78" s="4">
        <v>1672868.33</v>
      </c>
    </row>
    <row r="79" spans="1:14" x14ac:dyDescent="0.25">
      <c r="A79" t="s">
        <v>102</v>
      </c>
      <c r="B79" s="4">
        <v>339942.79</v>
      </c>
      <c r="C79" s="4">
        <v>18493.849999999999</v>
      </c>
      <c r="D79" s="4">
        <v>19169.439999999999</v>
      </c>
      <c r="E79" s="4">
        <v>23222.97</v>
      </c>
      <c r="F79" s="4">
        <v>28838.080000000002</v>
      </c>
      <c r="G79" s="8">
        <v>23654.91</v>
      </c>
      <c r="H79" s="8"/>
      <c r="I79" s="4">
        <v>23156.51</v>
      </c>
      <c r="J79" s="4">
        <v>0</v>
      </c>
      <c r="K79" s="4">
        <v>0</v>
      </c>
      <c r="L79" s="4">
        <v>18947.95</v>
      </c>
      <c r="M79" s="4">
        <v>24241.87</v>
      </c>
      <c r="N79" s="4">
        <v>519668.37</v>
      </c>
    </row>
    <row r="80" spans="1:14" x14ac:dyDescent="0.25">
      <c r="A80" t="s">
        <v>103</v>
      </c>
      <c r="B80" s="4">
        <v>-669386.92000000004</v>
      </c>
      <c r="C80" s="4">
        <v>-3164.08</v>
      </c>
      <c r="D80" s="4">
        <v>-4473.79</v>
      </c>
      <c r="E80" s="4">
        <v>-4637.5</v>
      </c>
      <c r="F80" s="4">
        <v>-5863.39</v>
      </c>
      <c r="G80" s="8">
        <v>-5862.24</v>
      </c>
      <c r="H80" s="8"/>
      <c r="I80" s="4">
        <v>-5511.8</v>
      </c>
      <c r="J80" s="4">
        <v>0</v>
      </c>
      <c r="K80" s="4">
        <v>0</v>
      </c>
      <c r="L80" s="4">
        <v>-6468.37</v>
      </c>
      <c r="M80" s="4">
        <v>-7186.72</v>
      </c>
      <c r="N80" s="4">
        <v>-712554.81</v>
      </c>
    </row>
    <row r="81" spans="1:14" x14ac:dyDescent="0.25">
      <c r="A81" t="s">
        <v>104</v>
      </c>
      <c r="B81" s="4">
        <v>-1746460.41</v>
      </c>
      <c r="C81" s="4">
        <v>-4683.53</v>
      </c>
      <c r="D81" s="4">
        <v>-4683.54</v>
      </c>
      <c r="E81" s="4">
        <v>-4683.53</v>
      </c>
      <c r="F81" s="4">
        <v>-4683.53</v>
      </c>
      <c r="G81" s="8">
        <v>-4683.53</v>
      </c>
      <c r="H81" s="8"/>
      <c r="I81" s="4">
        <v>-4683.54</v>
      </c>
      <c r="J81" s="4">
        <v>0</v>
      </c>
      <c r="K81" s="4">
        <v>0</v>
      </c>
      <c r="L81" s="4">
        <v>-4683.53</v>
      </c>
      <c r="M81" s="4">
        <v>-4683.5200000000004</v>
      </c>
      <c r="N81" s="4">
        <v>-1783928.66</v>
      </c>
    </row>
    <row r="82" spans="1:14" x14ac:dyDescent="0.25">
      <c r="A82" t="s">
        <v>105</v>
      </c>
      <c r="B82" s="4">
        <v>7849436.2599999998</v>
      </c>
      <c r="C82" s="4">
        <v>-3720.93</v>
      </c>
      <c r="D82" s="4">
        <v>-3720.94</v>
      </c>
      <c r="E82" s="4">
        <v>-3720.94</v>
      </c>
      <c r="F82" s="4">
        <v>-3720.94</v>
      </c>
      <c r="G82" s="8">
        <v>-3720.92</v>
      </c>
      <c r="H82" s="8"/>
      <c r="I82" s="4">
        <v>-3720.93</v>
      </c>
      <c r="J82" s="4">
        <v>0</v>
      </c>
      <c r="K82" s="4">
        <v>0</v>
      </c>
      <c r="L82" s="4">
        <v>-3720.95</v>
      </c>
      <c r="M82" s="4">
        <v>-3720.93</v>
      </c>
      <c r="N82" s="4">
        <v>7819668.7800000003</v>
      </c>
    </row>
    <row r="83" spans="1:14" x14ac:dyDescent="0.25">
      <c r="A83" t="s">
        <v>106</v>
      </c>
      <c r="B83" s="4">
        <v>94285.41</v>
      </c>
      <c r="C83" s="4">
        <v>0</v>
      </c>
      <c r="D83" s="4">
        <v>0</v>
      </c>
      <c r="E83" s="4">
        <v>0</v>
      </c>
      <c r="F83" s="4">
        <v>0</v>
      </c>
      <c r="G83" s="8">
        <v>0</v>
      </c>
      <c r="H83" s="8"/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94285.41</v>
      </c>
    </row>
    <row r="84" spans="1:14" x14ac:dyDescent="0.25">
      <c r="A84" t="s">
        <v>107</v>
      </c>
      <c r="B84" s="4">
        <v>1246639.78</v>
      </c>
      <c r="C84" s="4">
        <v>-7116.75</v>
      </c>
      <c r="D84" s="4">
        <v>-7116.76</v>
      </c>
      <c r="E84" s="4">
        <v>-7116.75</v>
      </c>
      <c r="F84" s="4">
        <v>-7116.76</v>
      </c>
      <c r="G84" s="8">
        <v>-7116.76</v>
      </c>
      <c r="H84" s="8"/>
      <c r="I84" s="4">
        <v>-7116.76</v>
      </c>
      <c r="J84" s="4">
        <v>0</v>
      </c>
      <c r="K84" s="4">
        <v>0</v>
      </c>
      <c r="L84" s="4">
        <v>-7116.75</v>
      </c>
      <c r="M84" s="4">
        <v>-7116.76</v>
      </c>
      <c r="N84" s="4">
        <v>1189705.73</v>
      </c>
    </row>
    <row r="85" spans="1:14" x14ac:dyDescent="0.25">
      <c r="A85" t="s">
        <v>108</v>
      </c>
      <c r="B85" s="4">
        <v>34780.199999999997</v>
      </c>
      <c r="C85" s="4">
        <v>0</v>
      </c>
      <c r="D85" s="4">
        <v>0</v>
      </c>
      <c r="E85" s="4">
        <v>0</v>
      </c>
      <c r="F85" s="4">
        <v>0</v>
      </c>
      <c r="G85" s="8">
        <v>0</v>
      </c>
      <c r="H85" s="8"/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34780.199999999997</v>
      </c>
    </row>
    <row r="86" spans="1:14" x14ac:dyDescent="0.25">
      <c r="A86" t="s">
        <v>109</v>
      </c>
      <c r="B86" s="4">
        <v>54733.1</v>
      </c>
      <c r="C86" s="4">
        <v>1106.47</v>
      </c>
      <c r="D86" s="4">
        <v>1106.48</v>
      </c>
      <c r="E86" s="4">
        <v>1106.48</v>
      </c>
      <c r="F86" s="4">
        <v>1106.47</v>
      </c>
      <c r="G86" s="8">
        <v>1106.48</v>
      </c>
      <c r="H86" s="8"/>
      <c r="I86" s="4">
        <v>1106.47</v>
      </c>
      <c r="J86" s="4">
        <v>0</v>
      </c>
      <c r="K86" s="4">
        <v>0</v>
      </c>
      <c r="L86" s="4">
        <v>1106.47</v>
      </c>
      <c r="M86" s="4">
        <v>1106.47</v>
      </c>
      <c r="N86" s="4">
        <v>63584.89</v>
      </c>
    </row>
    <row r="87" spans="1:14" x14ac:dyDescent="0.25">
      <c r="A87" t="s">
        <v>110</v>
      </c>
      <c r="B87" s="4">
        <v>6268043.2300000004</v>
      </c>
      <c r="C87" s="4">
        <v>37459.69</v>
      </c>
      <c r="D87" s="4">
        <v>37459.71</v>
      </c>
      <c r="E87" s="4">
        <v>37459.69</v>
      </c>
      <c r="F87" s="4">
        <v>37459.69</v>
      </c>
      <c r="G87" s="8">
        <v>37459.69</v>
      </c>
      <c r="H87" s="8"/>
      <c r="I87" s="4">
        <v>37459.699999999997</v>
      </c>
      <c r="J87" s="4">
        <v>0</v>
      </c>
      <c r="K87" s="4">
        <v>0</v>
      </c>
      <c r="L87" s="4">
        <v>37459.71</v>
      </c>
      <c r="M87" s="4">
        <v>37459.68</v>
      </c>
      <c r="N87" s="4">
        <v>6567720.79</v>
      </c>
    </row>
    <row r="88" spans="1:14" x14ac:dyDescent="0.25">
      <c r="A88" t="s">
        <v>111</v>
      </c>
      <c r="B88" s="4">
        <v>473.29</v>
      </c>
      <c r="C88" s="4">
        <v>-4.58</v>
      </c>
      <c r="D88" s="4">
        <v>-4.58</v>
      </c>
      <c r="E88" s="4">
        <v>-4.58</v>
      </c>
      <c r="F88" s="4">
        <v>-4.58</v>
      </c>
      <c r="G88" s="8">
        <v>-4.58</v>
      </c>
      <c r="H88" s="8"/>
      <c r="I88" s="4">
        <v>-4.57</v>
      </c>
      <c r="J88" s="4">
        <v>0</v>
      </c>
      <c r="K88" s="4">
        <v>0</v>
      </c>
      <c r="L88" s="4">
        <v>-4.58</v>
      </c>
      <c r="M88" s="4">
        <v>-4.58</v>
      </c>
      <c r="N88" s="4">
        <v>436.66</v>
      </c>
    </row>
    <row r="89" spans="1:14" x14ac:dyDescent="0.25">
      <c r="A89" t="s">
        <v>112</v>
      </c>
      <c r="B89" s="4">
        <v>423298.4</v>
      </c>
      <c r="C89" s="4">
        <v>0</v>
      </c>
      <c r="D89" s="4">
        <v>0</v>
      </c>
      <c r="E89" s="4">
        <v>0</v>
      </c>
      <c r="F89" s="4">
        <v>0</v>
      </c>
      <c r="G89" s="8">
        <v>0</v>
      </c>
      <c r="H89" s="8"/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423298.4</v>
      </c>
    </row>
    <row r="90" spans="1:14" x14ac:dyDescent="0.25">
      <c r="A90" t="s">
        <v>113</v>
      </c>
      <c r="B90" s="4">
        <v>-0.01</v>
      </c>
      <c r="C90" s="4">
        <v>7.04</v>
      </c>
      <c r="D90" s="4">
        <v>7.03</v>
      </c>
      <c r="E90" s="4">
        <v>7.05</v>
      </c>
      <c r="F90" s="4">
        <v>-21.12</v>
      </c>
      <c r="G90" s="8">
        <v>0</v>
      </c>
      <c r="H90" s="8"/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-0.01</v>
      </c>
    </row>
    <row r="91" spans="1:14" x14ac:dyDescent="0.25">
      <c r="A91" t="s">
        <v>114</v>
      </c>
      <c r="B91" s="4">
        <v>-185915.67</v>
      </c>
      <c r="C91" s="4">
        <v>0</v>
      </c>
      <c r="D91" s="4">
        <v>0</v>
      </c>
      <c r="E91" s="4">
        <v>0</v>
      </c>
      <c r="F91" s="4">
        <v>0</v>
      </c>
      <c r="G91" s="8">
        <v>0</v>
      </c>
      <c r="H91" s="8"/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-185915.67</v>
      </c>
    </row>
    <row r="92" spans="1:14" x14ac:dyDescent="0.25">
      <c r="A92" t="s">
        <v>40</v>
      </c>
      <c r="B92" s="4">
        <v>-28585.74</v>
      </c>
      <c r="C92" s="4">
        <v>6173.2</v>
      </c>
      <c r="D92" s="4">
        <v>2993.58</v>
      </c>
      <c r="E92" s="4">
        <v>-2352.5300000000002</v>
      </c>
      <c r="F92" s="4">
        <v>-3830.25</v>
      </c>
      <c r="G92" s="8">
        <v>-1009.42</v>
      </c>
      <c r="H92" s="8"/>
      <c r="I92" s="4">
        <v>259.7</v>
      </c>
      <c r="J92" s="4">
        <v>0</v>
      </c>
      <c r="K92" s="4">
        <v>0</v>
      </c>
      <c r="L92" s="4">
        <v>3332.9</v>
      </c>
      <c r="M92" s="4">
        <v>1379.93</v>
      </c>
      <c r="N92" s="4">
        <v>-21638.63</v>
      </c>
    </row>
    <row r="93" spans="1:14" x14ac:dyDescent="0.25">
      <c r="A93" t="s">
        <v>215</v>
      </c>
      <c r="B93" s="4">
        <v>0</v>
      </c>
      <c r="C93" s="4">
        <v>0</v>
      </c>
      <c r="D93" s="4">
        <v>0</v>
      </c>
      <c r="E93" s="4">
        <v>101905.94</v>
      </c>
      <c r="F93" s="4">
        <v>-11570.93</v>
      </c>
      <c r="G93" s="8">
        <v>-144558.51</v>
      </c>
      <c r="H93" s="8"/>
      <c r="I93" s="4">
        <v>36997.64</v>
      </c>
      <c r="J93" s="4">
        <v>0</v>
      </c>
      <c r="K93" s="4">
        <v>0</v>
      </c>
      <c r="L93" s="4">
        <v>14574.24</v>
      </c>
      <c r="M93" s="4">
        <v>-73352.509999999995</v>
      </c>
      <c r="N93" s="4">
        <v>-76004.13</v>
      </c>
    </row>
    <row r="94" spans="1:14" x14ac:dyDescent="0.25">
      <c r="A94" t="s">
        <v>115</v>
      </c>
      <c r="B94" s="4">
        <v>95629.68</v>
      </c>
      <c r="C94" s="4">
        <v>56741.8</v>
      </c>
      <c r="D94" s="4">
        <v>-30473.05</v>
      </c>
      <c r="E94" s="4">
        <v>-121898.43</v>
      </c>
      <c r="F94" s="4">
        <v>0</v>
      </c>
      <c r="G94" s="8">
        <v>95629.68</v>
      </c>
      <c r="H94" s="8"/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95629.68</v>
      </c>
    </row>
    <row r="95" spans="1:14" x14ac:dyDescent="0.25">
      <c r="A95" t="s">
        <v>41</v>
      </c>
      <c r="B95" s="4">
        <v>-21554.15</v>
      </c>
      <c r="C95" s="4">
        <v>18.100000000000001</v>
      </c>
      <c r="D95" s="4">
        <v>-100.61</v>
      </c>
      <c r="E95" s="4">
        <v>-46.22</v>
      </c>
      <c r="F95" s="4">
        <v>-42.31</v>
      </c>
      <c r="G95" s="8">
        <v>1357.66</v>
      </c>
      <c r="H95" s="8"/>
      <c r="I95" s="4">
        <v>8198.09</v>
      </c>
      <c r="J95" s="4">
        <v>0</v>
      </c>
      <c r="K95" s="4">
        <v>0</v>
      </c>
      <c r="L95" s="4">
        <v>3535.76</v>
      </c>
      <c r="M95" s="4">
        <v>-570.74</v>
      </c>
      <c r="N95" s="4">
        <v>-9204.42</v>
      </c>
    </row>
    <row r="96" spans="1:14" x14ac:dyDescent="0.25">
      <c r="A96" t="s">
        <v>116</v>
      </c>
      <c r="B96" s="4">
        <v>-42550.48</v>
      </c>
      <c r="C96" s="4">
        <v>-6731.59</v>
      </c>
      <c r="D96" s="4">
        <v>52571.95</v>
      </c>
      <c r="E96" s="4">
        <v>3439.06</v>
      </c>
      <c r="F96" s="4">
        <v>-47597.57</v>
      </c>
      <c r="G96" s="8">
        <v>1649.52</v>
      </c>
      <c r="H96" s="8"/>
      <c r="I96" s="4">
        <v>-992.23</v>
      </c>
      <c r="J96" s="4">
        <v>0</v>
      </c>
      <c r="K96" s="4">
        <v>0</v>
      </c>
      <c r="L96" s="4">
        <v>-6834.07</v>
      </c>
      <c r="M96" s="4">
        <v>-8440.4699999999993</v>
      </c>
      <c r="N96" s="4">
        <v>-55485.88</v>
      </c>
    </row>
    <row r="97" spans="1:14" x14ac:dyDescent="0.25">
      <c r="A97" t="s">
        <v>42</v>
      </c>
      <c r="B97" s="4">
        <v>6900.08</v>
      </c>
      <c r="C97" s="4">
        <v>-1142.8800000000001</v>
      </c>
      <c r="D97" s="4">
        <v>-1142.8699999999999</v>
      </c>
      <c r="E97" s="4">
        <v>-1142.8800000000001</v>
      </c>
      <c r="F97" s="4">
        <v>-1142.8800000000001</v>
      </c>
      <c r="G97" s="8">
        <v>360.25</v>
      </c>
      <c r="H97" s="8"/>
      <c r="I97" s="4">
        <v>-1151.47</v>
      </c>
      <c r="J97" s="4">
        <v>0</v>
      </c>
      <c r="K97" s="4">
        <v>0</v>
      </c>
      <c r="L97" s="4">
        <v>6727.43</v>
      </c>
      <c r="M97" s="4">
        <v>2538.84</v>
      </c>
      <c r="N97" s="4">
        <v>10803.62</v>
      </c>
    </row>
    <row r="98" spans="1:14" x14ac:dyDescent="0.25">
      <c r="A98" t="s">
        <v>43</v>
      </c>
      <c r="B98" s="4">
        <v>-31028.23</v>
      </c>
      <c r="C98" s="4">
        <v>1119.28</v>
      </c>
      <c r="D98" s="4">
        <v>1033.7</v>
      </c>
      <c r="E98" s="4">
        <v>99.72</v>
      </c>
      <c r="F98" s="4">
        <v>508.3</v>
      </c>
      <c r="G98" s="8">
        <v>462.28</v>
      </c>
      <c r="H98" s="8"/>
      <c r="I98" s="4">
        <v>830.35</v>
      </c>
      <c r="J98" s="4">
        <v>0</v>
      </c>
      <c r="K98" s="4">
        <v>0</v>
      </c>
      <c r="L98" s="4">
        <v>177.57</v>
      </c>
      <c r="M98" s="4">
        <v>244.25</v>
      </c>
      <c r="N98" s="4">
        <v>-26552.78</v>
      </c>
    </row>
    <row r="99" spans="1:14" x14ac:dyDescent="0.25">
      <c r="A99" t="s">
        <v>44</v>
      </c>
      <c r="B99" s="4">
        <v>154190.32</v>
      </c>
      <c r="C99" s="4">
        <v>618.70000000000005</v>
      </c>
      <c r="D99" s="4">
        <v>618.72</v>
      </c>
      <c r="E99" s="4">
        <v>407.96</v>
      </c>
      <c r="F99" s="4">
        <v>548.48</v>
      </c>
      <c r="G99" s="8">
        <v>548.48</v>
      </c>
      <c r="H99" s="8"/>
      <c r="I99" s="4">
        <v>-1616.15</v>
      </c>
      <c r="J99" s="4">
        <v>0</v>
      </c>
      <c r="K99" s="4">
        <v>0</v>
      </c>
      <c r="L99" s="4">
        <v>187.68</v>
      </c>
      <c r="M99" s="4">
        <v>187.71</v>
      </c>
      <c r="N99" s="4">
        <v>155691.9</v>
      </c>
    </row>
    <row r="100" spans="1:14" x14ac:dyDescent="0.25">
      <c r="A100" t="s">
        <v>117</v>
      </c>
      <c r="B100" s="4">
        <v>-305971.01</v>
      </c>
      <c r="C100" s="4">
        <v>0</v>
      </c>
      <c r="D100" s="4">
        <v>0</v>
      </c>
      <c r="E100" s="4">
        <v>1237.76</v>
      </c>
      <c r="F100" s="4">
        <v>0</v>
      </c>
      <c r="G100" s="8">
        <v>0</v>
      </c>
      <c r="H100" s="8"/>
      <c r="I100" s="4">
        <v>1237.75</v>
      </c>
      <c r="J100" s="4">
        <v>0</v>
      </c>
      <c r="K100" s="4">
        <v>0</v>
      </c>
      <c r="L100" s="4">
        <v>0</v>
      </c>
      <c r="M100" s="4">
        <v>0</v>
      </c>
      <c r="N100" s="4">
        <v>-303495.5</v>
      </c>
    </row>
    <row r="101" spans="1:14" x14ac:dyDescent="0.25">
      <c r="A101" t="s">
        <v>45</v>
      </c>
      <c r="B101" s="4">
        <v>-2451.41</v>
      </c>
      <c r="C101" s="4">
        <v>-11.02</v>
      </c>
      <c r="D101" s="4">
        <v>99.17</v>
      </c>
      <c r="E101" s="4">
        <v>-8.11</v>
      </c>
      <c r="F101" s="4">
        <v>-10.039999999999999</v>
      </c>
      <c r="G101" s="8">
        <v>-10.029999999999999</v>
      </c>
      <c r="H101" s="8"/>
      <c r="I101" s="4">
        <v>-10.050000000000001</v>
      </c>
      <c r="J101" s="4">
        <v>0</v>
      </c>
      <c r="K101" s="4">
        <v>0</v>
      </c>
      <c r="L101" s="4">
        <v>-10.039999999999999</v>
      </c>
      <c r="M101" s="4">
        <v>-10.039999999999999</v>
      </c>
      <c r="N101" s="4">
        <v>-2421.5700000000002</v>
      </c>
    </row>
    <row r="102" spans="1:14" x14ac:dyDescent="0.25">
      <c r="A102" t="s">
        <v>46</v>
      </c>
      <c r="B102" s="4">
        <v>1679.42</v>
      </c>
      <c r="C102" s="4">
        <v>0</v>
      </c>
      <c r="D102" s="4">
        <v>0</v>
      </c>
      <c r="E102" s="4">
        <v>4.33</v>
      </c>
      <c r="F102" s="4">
        <v>0</v>
      </c>
      <c r="G102" s="8">
        <v>0</v>
      </c>
      <c r="H102" s="8"/>
      <c r="I102" s="4">
        <v>4.33</v>
      </c>
      <c r="J102" s="4">
        <v>0</v>
      </c>
      <c r="K102" s="4">
        <v>0</v>
      </c>
      <c r="L102" s="4">
        <v>0</v>
      </c>
      <c r="M102" s="4">
        <v>0</v>
      </c>
      <c r="N102" s="4">
        <v>1688.08</v>
      </c>
    </row>
    <row r="103" spans="1:14" x14ac:dyDescent="0.25">
      <c r="A103" t="s">
        <v>47</v>
      </c>
      <c r="B103" s="4">
        <v>-328.34</v>
      </c>
      <c r="C103" s="4">
        <v>0</v>
      </c>
      <c r="D103" s="4">
        <v>317.91000000000003</v>
      </c>
      <c r="E103" s="4">
        <v>-5.37</v>
      </c>
      <c r="F103" s="4">
        <v>0</v>
      </c>
      <c r="G103" s="8">
        <v>0</v>
      </c>
      <c r="H103" s="8"/>
      <c r="I103" s="4">
        <v>-0.2</v>
      </c>
      <c r="J103" s="4">
        <v>0</v>
      </c>
      <c r="K103" s="4">
        <v>0</v>
      </c>
      <c r="L103" s="4">
        <v>0</v>
      </c>
      <c r="M103" s="4">
        <v>0</v>
      </c>
      <c r="N103" s="4">
        <v>-16</v>
      </c>
    </row>
    <row r="104" spans="1:14" x14ac:dyDescent="0.25">
      <c r="A104" t="s">
        <v>48</v>
      </c>
      <c r="B104" s="4">
        <v>0.03</v>
      </c>
      <c r="C104" s="4">
        <v>0</v>
      </c>
      <c r="D104" s="4">
        <v>0</v>
      </c>
      <c r="E104" s="4">
        <v>0</v>
      </c>
      <c r="F104" s="4">
        <v>0</v>
      </c>
      <c r="G104" s="8">
        <v>0</v>
      </c>
      <c r="H104" s="8"/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0.03</v>
      </c>
    </row>
    <row r="105" spans="1:14" x14ac:dyDescent="0.25">
      <c r="A105" t="s">
        <v>213</v>
      </c>
      <c r="B105" s="4">
        <v>0</v>
      </c>
      <c r="C105" s="4">
        <v>0</v>
      </c>
      <c r="D105" s="4">
        <v>0</v>
      </c>
      <c r="E105" s="4">
        <v>0</v>
      </c>
      <c r="F105" s="4">
        <v>49.1</v>
      </c>
      <c r="G105" s="8">
        <v>-5.61</v>
      </c>
      <c r="H105" s="8"/>
      <c r="I105" s="4">
        <v>24.18</v>
      </c>
      <c r="J105" s="4">
        <v>0</v>
      </c>
      <c r="K105" s="4">
        <v>0</v>
      </c>
      <c r="L105" s="4">
        <v>24.57</v>
      </c>
      <c r="M105" s="4">
        <v>-2.58</v>
      </c>
      <c r="N105" s="4">
        <v>89.66</v>
      </c>
    </row>
    <row r="106" spans="1:14" x14ac:dyDescent="0.25">
      <c r="A106" t="s">
        <v>49</v>
      </c>
      <c r="B106" s="4">
        <v>-6.73</v>
      </c>
      <c r="C106" s="4">
        <v>-0.54</v>
      </c>
      <c r="D106" s="4">
        <v>4.63</v>
      </c>
      <c r="E106" s="4">
        <v>-4.09</v>
      </c>
      <c r="F106" s="4">
        <v>0</v>
      </c>
      <c r="G106" s="8">
        <v>0</v>
      </c>
      <c r="H106" s="8"/>
      <c r="I106" s="4">
        <v>0</v>
      </c>
      <c r="J106" s="4">
        <v>0</v>
      </c>
      <c r="K106" s="4">
        <v>0</v>
      </c>
      <c r="L106" s="4">
        <v>-92.81</v>
      </c>
      <c r="M106" s="4">
        <v>-177.88</v>
      </c>
      <c r="N106" s="4">
        <v>-277.42</v>
      </c>
    </row>
    <row r="107" spans="1:14" x14ac:dyDescent="0.25">
      <c r="A107" t="s">
        <v>50</v>
      </c>
      <c r="B107" s="4">
        <v>0.01</v>
      </c>
      <c r="C107" s="4">
        <v>0</v>
      </c>
      <c r="D107" s="4">
        <v>0</v>
      </c>
      <c r="E107" s="4">
        <v>0</v>
      </c>
      <c r="F107" s="4">
        <v>0</v>
      </c>
      <c r="G107" s="8">
        <v>0</v>
      </c>
      <c r="H107" s="8"/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0.01</v>
      </c>
    </row>
    <row r="108" spans="1:14" x14ac:dyDescent="0.25">
      <c r="A108" t="s">
        <v>214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8">
        <v>-7.43</v>
      </c>
      <c r="H108" s="8"/>
      <c r="I108" s="4">
        <v>0.93</v>
      </c>
      <c r="J108" s="4">
        <v>0</v>
      </c>
      <c r="K108" s="4">
        <v>0</v>
      </c>
      <c r="L108" s="4">
        <v>0</v>
      </c>
      <c r="M108" s="4">
        <v>5.21</v>
      </c>
      <c r="N108" s="4">
        <v>-1.29</v>
      </c>
    </row>
    <row r="109" spans="1:14" x14ac:dyDescent="0.25">
      <c r="A109" t="s">
        <v>51</v>
      </c>
      <c r="B109" s="4">
        <v>-23316.76</v>
      </c>
      <c r="C109" s="4">
        <v>225.63</v>
      </c>
      <c r="D109" s="4">
        <v>-2370.84</v>
      </c>
      <c r="E109" s="4">
        <v>20566.919999999998</v>
      </c>
      <c r="F109" s="4">
        <v>-1276.28</v>
      </c>
      <c r="G109" s="8">
        <v>-1456.13</v>
      </c>
      <c r="H109" s="8"/>
      <c r="I109" s="4">
        <v>-5025.1899999999996</v>
      </c>
      <c r="J109" s="4">
        <v>0</v>
      </c>
      <c r="K109" s="4">
        <v>0</v>
      </c>
      <c r="L109" s="4">
        <v>-4943.6499999999996</v>
      </c>
      <c r="M109" s="4">
        <v>-3089.67</v>
      </c>
      <c r="N109" s="4">
        <v>-20685.97</v>
      </c>
    </row>
    <row r="110" spans="1:14" x14ac:dyDescent="0.25">
      <c r="A110" t="s">
        <v>52</v>
      </c>
      <c r="B110" s="4">
        <v>-22593.32</v>
      </c>
      <c r="C110" s="4">
        <v>-436.9</v>
      </c>
      <c r="D110" s="4">
        <v>-1117.2</v>
      </c>
      <c r="E110" s="4">
        <v>-1152.43</v>
      </c>
      <c r="F110" s="4">
        <v>-498.75</v>
      </c>
      <c r="G110" s="8">
        <v>-57.28</v>
      </c>
      <c r="H110" s="8"/>
      <c r="I110" s="4">
        <v>17.09</v>
      </c>
      <c r="J110" s="4">
        <v>0</v>
      </c>
      <c r="K110" s="4">
        <v>0</v>
      </c>
      <c r="L110" s="4">
        <v>1051.95</v>
      </c>
      <c r="M110" s="4">
        <v>-884.71</v>
      </c>
      <c r="N110" s="4">
        <v>-25671.55</v>
      </c>
    </row>
    <row r="111" spans="1:14" x14ac:dyDescent="0.25">
      <c r="A111" t="s">
        <v>54</v>
      </c>
      <c r="B111" s="4">
        <v>-1310.67</v>
      </c>
      <c r="C111" s="4">
        <v>0</v>
      </c>
      <c r="D111" s="4">
        <v>507.64</v>
      </c>
      <c r="E111" s="4">
        <v>-105.5</v>
      </c>
      <c r="F111" s="4">
        <v>0</v>
      </c>
      <c r="G111" s="8">
        <v>0</v>
      </c>
      <c r="H111" s="8"/>
      <c r="I111" s="4">
        <v>-208.87</v>
      </c>
      <c r="J111" s="4">
        <v>0</v>
      </c>
      <c r="K111" s="4">
        <v>0</v>
      </c>
      <c r="L111" s="4">
        <v>0</v>
      </c>
      <c r="M111" s="4">
        <v>0</v>
      </c>
      <c r="N111" s="4">
        <v>-1117.4000000000001</v>
      </c>
    </row>
    <row r="112" spans="1:14" x14ac:dyDescent="0.25">
      <c r="A112" t="s">
        <v>55</v>
      </c>
      <c r="B112" s="4">
        <v>64.58</v>
      </c>
      <c r="C112" s="4">
        <v>65.12</v>
      </c>
      <c r="D112" s="4">
        <v>-11.68</v>
      </c>
      <c r="E112" s="4">
        <v>-53.44</v>
      </c>
      <c r="F112" s="4">
        <v>0</v>
      </c>
      <c r="G112" s="8">
        <v>0</v>
      </c>
      <c r="H112" s="8"/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64.58</v>
      </c>
    </row>
    <row r="113" spans="1:14" x14ac:dyDescent="0.25">
      <c r="A113" t="s">
        <v>56</v>
      </c>
      <c r="B113" s="4">
        <v>0.01</v>
      </c>
      <c r="C113" s="4">
        <v>0</v>
      </c>
      <c r="D113" s="4">
        <v>0</v>
      </c>
      <c r="E113" s="4">
        <v>0</v>
      </c>
      <c r="F113" s="4">
        <v>0</v>
      </c>
      <c r="G113" s="8">
        <v>0</v>
      </c>
      <c r="H113" s="8"/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0.01</v>
      </c>
    </row>
    <row r="114" spans="1:14" x14ac:dyDescent="0.25">
      <c r="A114" t="s">
        <v>57</v>
      </c>
      <c r="B114" s="4">
        <v>-6926.4</v>
      </c>
      <c r="C114" s="4">
        <v>-129.79</v>
      </c>
      <c r="D114" s="4">
        <v>-1250.5</v>
      </c>
      <c r="E114" s="4">
        <v>1570.29</v>
      </c>
      <c r="F114" s="4">
        <v>-1080.83</v>
      </c>
      <c r="G114" s="8">
        <v>-688.78</v>
      </c>
      <c r="H114" s="8"/>
      <c r="I114" s="4">
        <v>-688.3</v>
      </c>
      <c r="J114" s="4">
        <v>0</v>
      </c>
      <c r="K114" s="4">
        <v>0</v>
      </c>
      <c r="L114" s="4">
        <v>-689.07</v>
      </c>
      <c r="M114" s="4">
        <v>-689.12</v>
      </c>
      <c r="N114" s="4">
        <v>-10572.5</v>
      </c>
    </row>
    <row r="115" spans="1:14" x14ac:dyDescent="0.25">
      <c r="A115" t="s">
        <v>58</v>
      </c>
      <c r="B115" s="4">
        <v>0.02</v>
      </c>
      <c r="C115" s="4">
        <v>0</v>
      </c>
      <c r="D115" s="4">
        <v>0</v>
      </c>
      <c r="E115" s="4">
        <v>0</v>
      </c>
      <c r="F115" s="4">
        <v>0</v>
      </c>
      <c r="G115" s="8">
        <v>0</v>
      </c>
      <c r="H115" s="8"/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0.02</v>
      </c>
    </row>
    <row r="116" spans="1:14" x14ac:dyDescent="0.25">
      <c r="A116" t="s">
        <v>59</v>
      </c>
      <c r="B116" s="4">
        <v>-0.03</v>
      </c>
      <c r="C116" s="4">
        <v>0</v>
      </c>
      <c r="D116" s="4">
        <v>0</v>
      </c>
      <c r="E116" s="4">
        <v>0</v>
      </c>
      <c r="F116" s="4">
        <v>0</v>
      </c>
      <c r="G116" s="8">
        <v>0</v>
      </c>
      <c r="H116" s="8"/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-0.03</v>
      </c>
    </row>
    <row r="117" spans="1:14" x14ac:dyDescent="0.25">
      <c r="A117" t="s">
        <v>61</v>
      </c>
      <c r="B117" s="4">
        <v>-0.01</v>
      </c>
      <c r="C117" s="4">
        <v>0</v>
      </c>
      <c r="D117" s="4">
        <v>0</v>
      </c>
      <c r="E117" s="4">
        <v>0</v>
      </c>
      <c r="F117" s="4">
        <v>0</v>
      </c>
      <c r="G117" s="8">
        <v>0</v>
      </c>
      <c r="H117" s="8"/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-0.01</v>
      </c>
    </row>
    <row r="118" spans="1:14" x14ac:dyDescent="0.25">
      <c r="A118" t="s">
        <v>63</v>
      </c>
      <c r="B118" s="4">
        <v>9.82</v>
      </c>
      <c r="C118" s="4">
        <v>0.81</v>
      </c>
      <c r="D118" s="4">
        <v>0</v>
      </c>
      <c r="E118" s="4">
        <v>0</v>
      </c>
      <c r="F118" s="4">
        <v>0</v>
      </c>
      <c r="G118" s="8">
        <v>-10.63</v>
      </c>
      <c r="H118" s="8"/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</row>
    <row r="119" spans="1:14" x14ac:dyDescent="0.25">
      <c r="A119" t="s">
        <v>118</v>
      </c>
      <c r="B119" s="4">
        <v>7095.45</v>
      </c>
      <c r="C119" s="4">
        <v>-289.8</v>
      </c>
      <c r="D119" s="4">
        <v>-289.8</v>
      </c>
      <c r="E119" s="4">
        <v>539.41999999999996</v>
      </c>
      <c r="F119" s="4">
        <v>-286.41000000000003</v>
      </c>
      <c r="G119" s="8">
        <v>-289.8</v>
      </c>
      <c r="H119" s="8"/>
      <c r="I119" s="4">
        <v>-102.6</v>
      </c>
      <c r="J119" s="4">
        <v>0</v>
      </c>
      <c r="K119" s="4">
        <v>0</v>
      </c>
      <c r="L119" s="4">
        <v>325.88</v>
      </c>
      <c r="M119" s="4">
        <v>171.81</v>
      </c>
      <c r="N119" s="4">
        <v>6874.15</v>
      </c>
    </row>
    <row r="120" spans="1:14" x14ac:dyDescent="0.25">
      <c r="A120" t="s">
        <v>119</v>
      </c>
      <c r="B120" s="4">
        <v>3526.77</v>
      </c>
      <c r="C120" s="4">
        <v>109.77</v>
      </c>
      <c r="D120" s="4">
        <v>150.84</v>
      </c>
      <c r="E120" s="4">
        <v>766.9</v>
      </c>
      <c r="F120" s="4">
        <v>233.67</v>
      </c>
      <c r="G120" s="8">
        <v>273.44</v>
      </c>
      <c r="H120" s="8"/>
      <c r="I120" s="4">
        <v>368.18</v>
      </c>
      <c r="J120" s="4">
        <v>0</v>
      </c>
      <c r="K120" s="4">
        <v>0</v>
      </c>
      <c r="L120" s="4">
        <v>492.71</v>
      </c>
      <c r="M120" s="4">
        <v>853.98</v>
      </c>
      <c r="N120" s="4">
        <v>6776.26</v>
      </c>
    </row>
    <row r="121" spans="1:14" x14ac:dyDescent="0.25">
      <c r="A121" t="s">
        <v>120</v>
      </c>
      <c r="B121" s="4">
        <v>94315.23</v>
      </c>
      <c r="C121" s="4">
        <v>-32.42</v>
      </c>
      <c r="D121" s="4">
        <v>-23.53</v>
      </c>
      <c r="E121" s="4">
        <v>-2.5299999999999998</v>
      </c>
      <c r="F121" s="4">
        <v>-10.51</v>
      </c>
      <c r="G121" s="8">
        <v>-3.79</v>
      </c>
      <c r="H121" s="8"/>
      <c r="I121" s="4">
        <v>-14.7</v>
      </c>
      <c r="J121" s="4">
        <v>0</v>
      </c>
      <c r="K121" s="4">
        <v>0</v>
      </c>
      <c r="L121" s="4">
        <v>-25.22</v>
      </c>
      <c r="M121" s="4">
        <v>-17.23</v>
      </c>
      <c r="N121" s="4">
        <v>94185.3</v>
      </c>
    </row>
    <row r="122" spans="1:14" x14ac:dyDescent="0.25">
      <c r="A122" t="s">
        <v>65</v>
      </c>
      <c r="B122" s="4">
        <v>-1498.37</v>
      </c>
      <c r="C122" s="4">
        <v>819.33</v>
      </c>
      <c r="D122" s="4">
        <v>-6746.04</v>
      </c>
      <c r="E122" s="4">
        <v>581.67999999999995</v>
      </c>
      <c r="F122" s="4">
        <v>818.18</v>
      </c>
      <c r="G122" s="8">
        <v>818.18</v>
      </c>
      <c r="H122" s="8"/>
      <c r="I122" s="4">
        <v>648.41</v>
      </c>
      <c r="J122" s="4">
        <v>0</v>
      </c>
      <c r="K122" s="4">
        <v>0</v>
      </c>
      <c r="L122" s="4">
        <v>-1376.64</v>
      </c>
      <c r="M122" s="4">
        <v>832.52</v>
      </c>
      <c r="N122" s="4">
        <v>-5102.75</v>
      </c>
    </row>
    <row r="123" spans="1:14" x14ac:dyDescent="0.25">
      <c r="A123" t="s">
        <v>66</v>
      </c>
      <c r="B123" s="4">
        <v>-0.01</v>
      </c>
      <c r="C123" s="4">
        <v>0</v>
      </c>
      <c r="D123" s="4">
        <v>0</v>
      </c>
      <c r="E123" s="4">
        <v>0</v>
      </c>
      <c r="F123" s="4">
        <v>0</v>
      </c>
      <c r="G123" s="8">
        <v>0</v>
      </c>
      <c r="H123" s="8"/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-0.01</v>
      </c>
    </row>
    <row r="124" spans="1:14" x14ac:dyDescent="0.25">
      <c r="A124" t="s">
        <v>67</v>
      </c>
      <c r="B124" s="4">
        <v>0.01</v>
      </c>
      <c r="C124" s="4">
        <v>0</v>
      </c>
      <c r="D124" s="4">
        <v>0</v>
      </c>
      <c r="E124" s="4">
        <v>0</v>
      </c>
      <c r="F124" s="4">
        <v>0</v>
      </c>
      <c r="G124" s="8">
        <v>0</v>
      </c>
      <c r="H124" s="8"/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0.01</v>
      </c>
    </row>
    <row r="125" spans="1:14" x14ac:dyDescent="0.25">
      <c r="A125" t="s">
        <v>68</v>
      </c>
      <c r="B125" s="4">
        <v>-19076.73</v>
      </c>
      <c r="C125" s="4">
        <v>6731.6</v>
      </c>
      <c r="D125" s="4">
        <v>-52571.96</v>
      </c>
      <c r="E125" s="4">
        <v>-3439.06</v>
      </c>
      <c r="F125" s="4">
        <v>47659.74</v>
      </c>
      <c r="G125" s="8">
        <v>-1669.81</v>
      </c>
      <c r="H125" s="8"/>
      <c r="I125" s="4">
        <v>902.38</v>
      </c>
      <c r="J125" s="4">
        <v>0</v>
      </c>
      <c r="K125" s="4">
        <v>0</v>
      </c>
      <c r="L125" s="4">
        <v>6751.17</v>
      </c>
      <c r="M125" s="4">
        <v>8488.52</v>
      </c>
      <c r="N125" s="4">
        <v>-6224.15</v>
      </c>
    </row>
    <row r="126" spans="1:14" x14ac:dyDescent="0.25">
      <c r="A126" t="s">
        <v>121</v>
      </c>
      <c r="B126" s="4">
        <v>211501.14</v>
      </c>
      <c r="C126" s="4">
        <v>0</v>
      </c>
      <c r="D126" s="4">
        <v>0</v>
      </c>
      <c r="E126" s="4">
        <v>-1237.76</v>
      </c>
      <c r="F126" s="4">
        <v>0</v>
      </c>
      <c r="G126" s="8">
        <v>0</v>
      </c>
      <c r="H126" s="8"/>
      <c r="I126" s="4">
        <v>-1237.75</v>
      </c>
      <c r="J126" s="4">
        <v>0</v>
      </c>
      <c r="K126" s="4">
        <v>0</v>
      </c>
      <c r="L126" s="4">
        <v>0</v>
      </c>
      <c r="M126" s="4">
        <v>0</v>
      </c>
      <c r="N126" s="4">
        <v>209025.63</v>
      </c>
    </row>
    <row r="127" spans="1:14" x14ac:dyDescent="0.25">
      <c r="A127" t="s">
        <v>122</v>
      </c>
      <c r="B127" s="4">
        <v>-1679.42</v>
      </c>
      <c r="C127" s="4">
        <v>0</v>
      </c>
      <c r="D127" s="4">
        <v>0</v>
      </c>
      <c r="E127" s="4">
        <v>-4.33</v>
      </c>
      <c r="F127" s="4">
        <v>0</v>
      </c>
      <c r="G127" s="8">
        <v>0</v>
      </c>
      <c r="H127" s="8"/>
      <c r="I127" s="4">
        <v>-4.33</v>
      </c>
      <c r="J127" s="4">
        <v>0</v>
      </c>
      <c r="K127" s="4">
        <v>0</v>
      </c>
      <c r="L127" s="4">
        <v>0</v>
      </c>
      <c r="M127" s="4">
        <v>0</v>
      </c>
      <c r="N127" s="4">
        <v>-1688.08</v>
      </c>
    </row>
    <row r="128" spans="1:14" x14ac:dyDescent="0.25">
      <c r="A128" t="s">
        <v>123</v>
      </c>
      <c r="B128" s="4">
        <v>-57802.91</v>
      </c>
      <c r="C128" s="4">
        <v>0</v>
      </c>
      <c r="D128" s="4">
        <v>0</v>
      </c>
      <c r="E128" s="4">
        <v>180.39</v>
      </c>
      <c r="F128" s="4">
        <v>0</v>
      </c>
      <c r="G128" s="8">
        <v>0</v>
      </c>
      <c r="H128" s="8"/>
      <c r="I128" s="4">
        <v>180.39</v>
      </c>
      <c r="J128" s="4">
        <v>0</v>
      </c>
      <c r="K128" s="4">
        <v>0</v>
      </c>
      <c r="L128" s="4">
        <v>0</v>
      </c>
      <c r="M128" s="4">
        <v>0</v>
      </c>
      <c r="N128" s="4">
        <v>-57442.13</v>
      </c>
    </row>
    <row r="129" spans="1:14" x14ac:dyDescent="0.25">
      <c r="A129" t="s">
        <v>124</v>
      </c>
      <c r="B129" s="4">
        <v>62455.49</v>
      </c>
      <c r="C129" s="4">
        <v>-6939.5</v>
      </c>
      <c r="D129" s="4">
        <v>-6939.5</v>
      </c>
      <c r="E129" s="4">
        <v>-6939.5</v>
      </c>
      <c r="F129" s="4">
        <v>-6939.5</v>
      </c>
      <c r="G129" s="8">
        <v>-6939.51</v>
      </c>
      <c r="H129" s="8"/>
      <c r="I129" s="4">
        <v>-6939.5</v>
      </c>
      <c r="J129" s="4">
        <v>0</v>
      </c>
      <c r="K129" s="4">
        <v>0</v>
      </c>
      <c r="L129" s="4">
        <v>-6939.49</v>
      </c>
      <c r="M129" s="4">
        <v>-6939.51</v>
      </c>
      <c r="N129" s="4">
        <v>6939.48</v>
      </c>
    </row>
    <row r="130" spans="1:14" x14ac:dyDescent="0.25">
      <c r="A130" t="s">
        <v>125</v>
      </c>
      <c r="B130" s="4">
        <v>20680.080000000002</v>
      </c>
      <c r="C130" s="4">
        <v>-7456.66</v>
      </c>
      <c r="D130" s="4">
        <v>-6903.86</v>
      </c>
      <c r="E130" s="4">
        <v>-4927.2700000000004</v>
      </c>
      <c r="F130" s="4">
        <v>-1392.3</v>
      </c>
      <c r="G130" s="8">
        <v>0</v>
      </c>
      <c r="H130" s="8"/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-0.01</v>
      </c>
    </row>
    <row r="131" spans="1:14" x14ac:dyDescent="0.25">
      <c r="A131" t="s">
        <v>126</v>
      </c>
      <c r="B131" s="4">
        <v>5993.58</v>
      </c>
      <c r="C131" s="4">
        <v>-32.22</v>
      </c>
      <c r="D131" s="4">
        <v>-32.229999999999997</v>
      </c>
      <c r="E131" s="4">
        <v>-32.22</v>
      </c>
      <c r="F131" s="4">
        <v>-32.229999999999997</v>
      </c>
      <c r="G131" s="8">
        <v>-32.22</v>
      </c>
      <c r="H131" s="8"/>
      <c r="I131" s="4">
        <v>-32.229999999999997</v>
      </c>
      <c r="J131" s="4">
        <v>0</v>
      </c>
      <c r="K131" s="4">
        <v>0</v>
      </c>
      <c r="L131" s="4">
        <v>-32.22</v>
      </c>
      <c r="M131" s="4">
        <v>-32.22</v>
      </c>
      <c r="N131" s="4">
        <v>5735.79</v>
      </c>
    </row>
    <row r="132" spans="1:14" x14ac:dyDescent="0.25">
      <c r="A132" t="s">
        <v>69</v>
      </c>
      <c r="B132" s="4">
        <v>0.01</v>
      </c>
      <c r="C132" s="4">
        <v>0</v>
      </c>
      <c r="D132" s="4">
        <v>0</v>
      </c>
      <c r="E132" s="4">
        <v>0</v>
      </c>
      <c r="F132" s="4">
        <v>0</v>
      </c>
      <c r="G132" s="8">
        <v>0</v>
      </c>
      <c r="H132" s="8"/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0.01</v>
      </c>
    </row>
    <row r="133" spans="1:14" x14ac:dyDescent="0.25">
      <c r="A133" t="s">
        <v>127</v>
      </c>
      <c r="B133" s="4">
        <v>9141.23</v>
      </c>
      <c r="C133" s="4">
        <v>-49.15</v>
      </c>
      <c r="D133" s="4">
        <v>-49.15</v>
      </c>
      <c r="E133" s="4">
        <v>-49.15</v>
      </c>
      <c r="F133" s="4">
        <v>-49.14</v>
      </c>
      <c r="G133" s="8">
        <v>-49.15</v>
      </c>
      <c r="H133" s="8"/>
      <c r="I133" s="4">
        <v>-49.14</v>
      </c>
      <c r="J133" s="4">
        <v>0</v>
      </c>
      <c r="K133" s="4">
        <v>0</v>
      </c>
      <c r="L133" s="4">
        <v>-49.15</v>
      </c>
      <c r="M133" s="4">
        <v>-49.15</v>
      </c>
      <c r="N133" s="4">
        <v>8748.0499999999993</v>
      </c>
    </row>
    <row r="134" spans="1:14" x14ac:dyDescent="0.25">
      <c r="A134" t="s">
        <v>128</v>
      </c>
      <c r="B134" s="4">
        <v>-3260.67</v>
      </c>
      <c r="C134" s="4">
        <v>-375.86</v>
      </c>
      <c r="D134" s="4">
        <v>-150.84</v>
      </c>
      <c r="E134" s="4">
        <v>-766.9</v>
      </c>
      <c r="F134" s="4">
        <v>-233.67</v>
      </c>
      <c r="G134" s="8">
        <v>-273.44</v>
      </c>
      <c r="H134" s="8"/>
      <c r="I134" s="4">
        <v>-368.17</v>
      </c>
      <c r="J134" s="4">
        <v>0</v>
      </c>
      <c r="K134" s="4">
        <v>0</v>
      </c>
      <c r="L134" s="4">
        <v>-492.72</v>
      </c>
      <c r="M134" s="4">
        <v>-853.98</v>
      </c>
      <c r="N134" s="4">
        <v>-6776.25</v>
      </c>
    </row>
    <row r="135" spans="1:14" x14ac:dyDescent="0.25">
      <c r="A135" t="s">
        <v>129</v>
      </c>
      <c r="B135" s="4">
        <v>-671374.21</v>
      </c>
      <c r="C135" s="4">
        <v>-188.89</v>
      </c>
      <c r="D135" s="4">
        <v>-191.48</v>
      </c>
      <c r="E135" s="4">
        <v>-193.84</v>
      </c>
      <c r="F135" s="4">
        <v>-193.51</v>
      </c>
      <c r="G135" s="8">
        <v>-193.1</v>
      </c>
      <c r="H135" s="8"/>
      <c r="I135" s="4">
        <v>672335.45</v>
      </c>
      <c r="J135" s="4">
        <v>0</v>
      </c>
      <c r="K135" s="4">
        <v>0</v>
      </c>
      <c r="L135" s="4">
        <v>0.25</v>
      </c>
      <c r="M135" s="4">
        <v>0.16</v>
      </c>
      <c r="N135" s="4">
        <v>0.83</v>
      </c>
    </row>
    <row r="136" spans="1:14" x14ac:dyDescent="0.25">
      <c r="A136" t="s">
        <v>130</v>
      </c>
      <c r="B136" s="4">
        <v>10509.21</v>
      </c>
      <c r="C136" s="4">
        <v>2.09</v>
      </c>
      <c r="D136" s="4">
        <v>2.97</v>
      </c>
      <c r="E136" s="4">
        <v>1.44</v>
      </c>
      <c r="F136" s="4">
        <v>20.03</v>
      </c>
      <c r="G136" s="8">
        <v>3.17</v>
      </c>
      <c r="H136" s="8"/>
      <c r="I136" s="4">
        <v>-10529.77</v>
      </c>
      <c r="J136" s="4">
        <v>0</v>
      </c>
      <c r="K136" s="4">
        <v>0</v>
      </c>
      <c r="L136" s="4">
        <v>2.12</v>
      </c>
      <c r="M136" s="4">
        <v>0</v>
      </c>
      <c r="N136" s="4">
        <v>11.26</v>
      </c>
    </row>
    <row r="137" spans="1:14" x14ac:dyDescent="0.25">
      <c r="A137" t="s">
        <v>131</v>
      </c>
      <c r="B137" s="4">
        <v>57012.97</v>
      </c>
      <c r="C137" s="4">
        <v>-17765.22</v>
      </c>
      <c r="D137" s="4">
        <v>-14688.99</v>
      </c>
      <c r="E137" s="4">
        <v>17150.55</v>
      </c>
      <c r="F137" s="4">
        <v>13190.79</v>
      </c>
      <c r="G137" s="8">
        <v>8641.92</v>
      </c>
      <c r="H137" s="8"/>
      <c r="I137" s="4">
        <v>-13350.23</v>
      </c>
      <c r="J137" s="4">
        <v>0</v>
      </c>
      <c r="K137" s="4">
        <v>0</v>
      </c>
      <c r="L137" s="4">
        <v>-4496.63</v>
      </c>
      <c r="M137" s="4">
        <v>496.09</v>
      </c>
      <c r="N137" s="4">
        <v>46191.25</v>
      </c>
    </row>
    <row r="138" spans="1:14" x14ac:dyDescent="0.25">
      <c r="A138" t="s">
        <v>132</v>
      </c>
      <c r="B138" s="4">
        <v>-0.01</v>
      </c>
      <c r="C138" s="4">
        <v>0</v>
      </c>
      <c r="D138" s="4">
        <v>0</v>
      </c>
      <c r="E138" s="4">
        <v>0</v>
      </c>
      <c r="F138" s="4">
        <v>0</v>
      </c>
      <c r="G138" s="8">
        <v>0</v>
      </c>
      <c r="H138" s="8"/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-0.01</v>
      </c>
    </row>
    <row r="139" spans="1:14" x14ac:dyDescent="0.25">
      <c r="A139" t="s">
        <v>133</v>
      </c>
      <c r="B139" s="4">
        <v>-13176.16</v>
      </c>
      <c r="C139" s="4">
        <v>538.16</v>
      </c>
      <c r="D139" s="4">
        <v>538.15</v>
      </c>
      <c r="E139" s="4">
        <v>538.16</v>
      </c>
      <c r="F139" s="4">
        <v>538.16</v>
      </c>
      <c r="G139" s="8">
        <v>538.15</v>
      </c>
      <c r="H139" s="8"/>
      <c r="I139" s="4">
        <v>538.16</v>
      </c>
      <c r="J139" s="4">
        <v>0</v>
      </c>
      <c r="K139" s="4">
        <v>0</v>
      </c>
      <c r="L139" s="4">
        <v>538.16</v>
      </c>
      <c r="M139" s="4">
        <v>538.15</v>
      </c>
      <c r="N139" s="4">
        <v>-8870.91</v>
      </c>
    </row>
    <row r="140" spans="1:14" x14ac:dyDescent="0.25">
      <c r="A140" t="s">
        <v>134</v>
      </c>
      <c r="B140" s="4">
        <v>13176.16</v>
      </c>
      <c r="C140" s="4">
        <v>-538.16</v>
      </c>
      <c r="D140" s="4">
        <v>-538.16</v>
      </c>
      <c r="E140" s="4">
        <v>-538.15</v>
      </c>
      <c r="F140" s="4">
        <v>-538.16</v>
      </c>
      <c r="G140" s="8">
        <v>-538.15</v>
      </c>
      <c r="H140" s="8"/>
      <c r="I140" s="4">
        <v>-538.16</v>
      </c>
      <c r="J140" s="4">
        <v>0</v>
      </c>
      <c r="K140" s="4">
        <v>0</v>
      </c>
      <c r="L140" s="4">
        <v>-538.16</v>
      </c>
      <c r="M140" s="4">
        <v>-538.15</v>
      </c>
      <c r="N140" s="4">
        <v>8870.91</v>
      </c>
    </row>
    <row r="141" spans="1:14" x14ac:dyDescent="0.25">
      <c r="A141" t="s">
        <v>135</v>
      </c>
      <c r="B141" s="4">
        <v>-4299.96</v>
      </c>
      <c r="C141" s="4">
        <v>-29.65</v>
      </c>
      <c r="D141" s="4">
        <v>-28.81</v>
      </c>
      <c r="E141" s="4">
        <v>0.22</v>
      </c>
      <c r="F141" s="4">
        <v>-27.2</v>
      </c>
      <c r="G141" s="8">
        <v>-26.41</v>
      </c>
      <c r="H141" s="8"/>
      <c r="I141" s="4">
        <v>-25.59</v>
      </c>
      <c r="J141" s="4">
        <v>0</v>
      </c>
      <c r="K141" s="4">
        <v>0</v>
      </c>
      <c r="L141" s="4">
        <v>-24.8</v>
      </c>
      <c r="M141" s="4">
        <v>-23.99</v>
      </c>
      <c r="N141" s="4">
        <v>-4486.1899999999996</v>
      </c>
    </row>
    <row r="142" spans="1:14" x14ac:dyDescent="0.25">
      <c r="A142" t="s">
        <v>136</v>
      </c>
      <c r="B142" s="4">
        <v>9072.84</v>
      </c>
      <c r="C142" s="4">
        <v>90.48</v>
      </c>
      <c r="D142" s="4">
        <v>88.53</v>
      </c>
      <c r="E142" s="4">
        <v>27.73</v>
      </c>
      <c r="F142" s="4">
        <v>84.68</v>
      </c>
      <c r="G142" s="8">
        <v>82.75</v>
      </c>
      <c r="H142" s="8"/>
      <c r="I142" s="4">
        <v>80.81</v>
      </c>
      <c r="J142" s="4">
        <v>0</v>
      </c>
      <c r="K142" s="4">
        <v>0</v>
      </c>
      <c r="L142" s="4">
        <v>78.88</v>
      </c>
      <c r="M142" s="4">
        <v>76.98</v>
      </c>
      <c r="N142" s="4">
        <v>9683.68</v>
      </c>
    </row>
    <row r="143" spans="1:14" x14ac:dyDescent="0.25">
      <c r="A143" t="s">
        <v>137</v>
      </c>
      <c r="B143" s="4">
        <v>30724.16</v>
      </c>
      <c r="C143" s="4">
        <v>363.69</v>
      </c>
      <c r="D143" s="4">
        <v>363.74</v>
      </c>
      <c r="E143" s="4">
        <v>363.81</v>
      </c>
      <c r="F143" s="4">
        <v>363.98</v>
      </c>
      <c r="G143" s="8">
        <v>364.09</v>
      </c>
      <c r="H143" s="8"/>
      <c r="I143" s="4">
        <v>364.22</v>
      </c>
      <c r="J143" s="4">
        <v>0</v>
      </c>
      <c r="K143" s="4">
        <v>0</v>
      </c>
      <c r="L143" s="4">
        <v>364.41</v>
      </c>
      <c r="M143" s="4">
        <v>364.53</v>
      </c>
      <c r="N143" s="4">
        <v>33636.629999999997</v>
      </c>
    </row>
    <row r="144" spans="1:14" x14ac:dyDescent="0.25">
      <c r="A144" t="s">
        <v>138</v>
      </c>
      <c r="B144" s="4">
        <v>0.01</v>
      </c>
      <c r="C144" s="4">
        <v>0</v>
      </c>
      <c r="D144" s="4">
        <v>0</v>
      </c>
      <c r="E144" s="4">
        <v>0</v>
      </c>
      <c r="F144" s="4">
        <v>0</v>
      </c>
      <c r="G144" s="8">
        <v>0</v>
      </c>
      <c r="H144" s="8"/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0.01</v>
      </c>
    </row>
    <row r="145" spans="1:14" x14ac:dyDescent="0.25">
      <c r="A145" t="s">
        <v>139</v>
      </c>
      <c r="B145" s="4">
        <v>-52263.040000000001</v>
      </c>
      <c r="C145" s="4">
        <v>-1338.09</v>
      </c>
      <c r="D145" s="4">
        <v>-1354.46</v>
      </c>
      <c r="E145" s="4">
        <v>-1371.06</v>
      </c>
      <c r="F145" s="4">
        <v>-1387.83</v>
      </c>
      <c r="G145" s="8">
        <v>-1404.84</v>
      </c>
      <c r="H145" s="8"/>
      <c r="I145" s="4">
        <v>59119.32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x14ac:dyDescent="0.25">
      <c r="A146" t="s">
        <v>140</v>
      </c>
      <c r="B146" s="4">
        <v>111702.45</v>
      </c>
      <c r="C146" s="4">
        <v>3200.95</v>
      </c>
      <c r="D146" s="4">
        <v>3240.14</v>
      </c>
      <c r="E146" s="4">
        <v>3279.82</v>
      </c>
      <c r="F146" s="4">
        <v>3319.99</v>
      </c>
      <c r="G146" s="8">
        <v>3360.65</v>
      </c>
      <c r="H146" s="8"/>
      <c r="I146" s="4">
        <v>-128104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x14ac:dyDescent="0.25">
      <c r="A147" t="s">
        <v>141</v>
      </c>
      <c r="B147" s="4">
        <v>439063.49</v>
      </c>
      <c r="C147" s="4">
        <v>0</v>
      </c>
      <c r="D147" s="4">
        <v>0</v>
      </c>
      <c r="E147" s="4">
        <v>0</v>
      </c>
      <c r="F147" s="4">
        <v>0</v>
      </c>
      <c r="G147" s="8">
        <v>0</v>
      </c>
      <c r="H147" s="8"/>
      <c r="I147" s="4">
        <v>-439063.5</v>
      </c>
      <c r="J147" s="4">
        <v>0</v>
      </c>
      <c r="K147" s="4">
        <v>0</v>
      </c>
      <c r="L147" s="4">
        <v>0</v>
      </c>
      <c r="M147" s="4">
        <v>0</v>
      </c>
      <c r="N147" s="4">
        <v>-0.01</v>
      </c>
    </row>
    <row r="148" spans="1:14" x14ac:dyDescent="0.25">
      <c r="A148" t="s">
        <v>142</v>
      </c>
      <c r="B148" s="4">
        <v>635413.39</v>
      </c>
      <c r="C148" s="4">
        <v>-2512.08</v>
      </c>
      <c r="D148" s="4">
        <v>-8006.92</v>
      </c>
      <c r="E148" s="4">
        <v>-4048.91</v>
      </c>
      <c r="F148" s="4">
        <v>-4674.1899999999996</v>
      </c>
      <c r="G148" s="8">
        <v>9921.36</v>
      </c>
      <c r="H148" s="8"/>
      <c r="I148" s="4">
        <v>-616584.72</v>
      </c>
      <c r="J148" s="4">
        <v>0</v>
      </c>
      <c r="K148" s="4">
        <v>0</v>
      </c>
      <c r="L148" s="4">
        <v>-5261.56</v>
      </c>
      <c r="M148" s="4">
        <v>-4246.37</v>
      </c>
      <c r="N148" s="4">
        <v>0</v>
      </c>
    </row>
    <row r="149" spans="1:14" x14ac:dyDescent="0.25">
      <c r="A149" t="s">
        <v>143</v>
      </c>
      <c r="B149" s="4">
        <v>6752.14</v>
      </c>
      <c r="C149" s="4">
        <v>-412.15</v>
      </c>
      <c r="D149" s="4">
        <v>-431.48</v>
      </c>
      <c r="E149" s="4">
        <v>-422.16</v>
      </c>
      <c r="F149" s="4">
        <v>-422.46</v>
      </c>
      <c r="G149" s="8">
        <v>-422.15</v>
      </c>
      <c r="H149" s="8"/>
      <c r="I149" s="4">
        <v>-496.15</v>
      </c>
      <c r="J149" s="4">
        <v>0</v>
      </c>
      <c r="K149" s="4">
        <v>0</v>
      </c>
      <c r="L149" s="4">
        <v>-155.29</v>
      </c>
      <c r="M149" s="4">
        <v>-155.28</v>
      </c>
      <c r="N149" s="4">
        <v>3835.02</v>
      </c>
    </row>
    <row r="150" spans="1:14" x14ac:dyDescent="0.25">
      <c r="A150" t="s">
        <v>146</v>
      </c>
      <c r="B150" s="4">
        <v>116398.67</v>
      </c>
      <c r="C150" s="4">
        <v>0</v>
      </c>
      <c r="D150" s="4">
        <v>0</v>
      </c>
      <c r="E150" s="4">
        <v>0</v>
      </c>
      <c r="F150" s="4">
        <v>0</v>
      </c>
      <c r="G150" s="8">
        <v>0</v>
      </c>
      <c r="H150" s="8"/>
      <c r="I150" s="4">
        <v>-116398.67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x14ac:dyDescent="0.25">
      <c r="A151" t="s">
        <v>147</v>
      </c>
      <c r="B151" s="4">
        <v>509415.14</v>
      </c>
      <c r="C151" s="4">
        <v>0</v>
      </c>
      <c r="D151" s="4">
        <v>0</v>
      </c>
      <c r="E151" s="4">
        <v>0</v>
      </c>
      <c r="F151" s="4">
        <v>0</v>
      </c>
      <c r="G151" s="8">
        <v>0</v>
      </c>
      <c r="H151" s="8"/>
      <c r="I151" s="4">
        <v>-509415.14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</row>
    <row r="152" spans="1:14" x14ac:dyDescent="0.25">
      <c r="A152" t="s">
        <v>148</v>
      </c>
      <c r="B152" s="4">
        <v>48298.92</v>
      </c>
      <c r="C152" s="4">
        <v>4194.03</v>
      </c>
      <c r="D152" s="4">
        <v>4194.03</v>
      </c>
      <c r="E152" s="4">
        <v>4194.0200000000004</v>
      </c>
      <c r="F152" s="4">
        <v>4194.0200000000004</v>
      </c>
      <c r="G152" s="8">
        <v>4194.03</v>
      </c>
      <c r="H152" s="8"/>
      <c r="I152" s="4">
        <v>4194.0200000000004</v>
      </c>
      <c r="J152" s="4">
        <v>0</v>
      </c>
      <c r="K152" s="4">
        <v>0</v>
      </c>
      <c r="L152" s="4">
        <v>4194.03</v>
      </c>
      <c r="M152" s="4">
        <v>4194.03</v>
      </c>
      <c r="N152" s="4">
        <v>81851.13</v>
      </c>
    </row>
    <row r="153" spans="1:14" x14ac:dyDescent="0.25">
      <c r="A153" t="s">
        <v>149</v>
      </c>
      <c r="B153" s="4">
        <v>-48298.92</v>
      </c>
      <c r="C153" s="4">
        <v>-4194.03</v>
      </c>
      <c r="D153" s="4">
        <v>-4194.03</v>
      </c>
      <c r="E153" s="4">
        <v>-4194.0200000000004</v>
      </c>
      <c r="F153" s="4">
        <v>-4194.0200000000004</v>
      </c>
      <c r="G153" s="8">
        <v>-4194.03</v>
      </c>
      <c r="H153" s="8"/>
      <c r="I153" s="4">
        <v>-4194.0200000000004</v>
      </c>
      <c r="J153" s="4">
        <v>0</v>
      </c>
      <c r="K153" s="4">
        <v>0</v>
      </c>
      <c r="L153" s="4">
        <v>-4194.03</v>
      </c>
      <c r="M153" s="4">
        <v>-4194.03</v>
      </c>
      <c r="N153" s="4">
        <v>-81851.13</v>
      </c>
    </row>
    <row r="154" spans="1:14" x14ac:dyDescent="0.25">
      <c r="A154" t="s">
        <v>150</v>
      </c>
      <c r="B154" s="4">
        <v>-0.01</v>
      </c>
      <c r="C154" s="4">
        <v>0</v>
      </c>
      <c r="D154" s="4">
        <v>0</v>
      </c>
      <c r="E154" s="4">
        <v>0</v>
      </c>
      <c r="F154" s="4">
        <v>0</v>
      </c>
      <c r="G154" s="8">
        <v>0</v>
      </c>
      <c r="H154" s="8"/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-0.01</v>
      </c>
    </row>
    <row r="155" spans="1:14" x14ac:dyDescent="0.25">
      <c r="A155" t="s">
        <v>151</v>
      </c>
      <c r="B155" s="4">
        <v>153261.82</v>
      </c>
      <c r="C155" s="4">
        <v>0</v>
      </c>
      <c r="D155" s="4">
        <v>0</v>
      </c>
      <c r="E155" s="4">
        <v>0</v>
      </c>
      <c r="F155" s="4">
        <v>0</v>
      </c>
      <c r="G155" s="8">
        <v>0</v>
      </c>
      <c r="H155" s="8"/>
      <c r="I155" s="4">
        <v>-153261.82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</row>
    <row r="156" spans="1:14" x14ac:dyDescent="0.25">
      <c r="A156" t="s">
        <v>152</v>
      </c>
      <c r="B156" s="4">
        <v>93198.83</v>
      </c>
      <c r="C156" s="4">
        <v>0</v>
      </c>
      <c r="D156" s="4">
        <v>0</v>
      </c>
      <c r="E156" s="4">
        <v>0</v>
      </c>
      <c r="F156" s="4">
        <v>0</v>
      </c>
      <c r="G156" s="8">
        <v>0</v>
      </c>
      <c r="H156" s="8"/>
      <c r="I156" s="4">
        <v>-93198.83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</row>
    <row r="157" spans="1:14" x14ac:dyDescent="0.25">
      <c r="A157" t="s">
        <v>70</v>
      </c>
      <c r="B157" s="4">
        <v>5278.36</v>
      </c>
      <c r="C157" s="4">
        <v>-879.73</v>
      </c>
      <c r="D157" s="4">
        <v>-879.74</v>
      </c>
      <c r="E157" s="4">
        <v>-879.74</v>
      </c>
      <c r="F157" s="4">
        <v>-879.74</v>
      </c>
      <c r="G157" s="8">
        <v>-879.73</v>
      </c>
      <c r="H157" s="8"/>
      <c r="I157" s="4">
        <v>-879.74</v>
      </c>
      <c r="J157" s="4">
        <v>0</v>
      </c>
      <c r="K157" s="4">
        <v>0</v>
      </c>
      <c r="L157" s="4">
        <v>10835.98</v>
      </c>
      <c r="M157" s="4">
        <v>-985.08</v>
      </c>
      <c r="N157" s="4">
        <v>9850.84</v>
      </c>
    </row>
    <row r="158" spans="1:14" x14ac:dyDescent="0.25">
      <c r="A158" t="s">
        <v>153</v>
      </c>
      <c r="B158" s="4">
        <v>25108.85</v>
      </c>
      <c r="C158" s="4">
        <v>1080.19</v>
      </c>
      <c r="D158" s="4">
        <v>0</v>
      </c>
      <c r="E158" s="4">
        <v>3870.6</v>
      </c>
      <c r="F158" s="4">
        <v>0</v>
      </c>
      <c r="G158" s="8">
        <v>0</v>
      </c>
      <c r="H158" s="8"/>
      <c r="I158" s="4">
        <v>288073.21999999997</v>
      </c>
      <c r="J158" s="4">
        <v>0</v>
      </c>
      <c r="K158" s="4">
        <v>0</v>
      </c>
      <c r="L158" s="4">
        <v>-1623.72</v>
      </c>
      <c r="M158" s="4">
        <v>-1484.05</v>
      </c>
      <c r="N158" s="4">
        <v>315025.09000000003</v>
      </c>
    </row>
    <row r="159" spans="1:14" x14ac:dyDescent="0.25">
      <c r="A159" t="s">
        <v>154</v>
      </c>
      <c r="B159" s="4">
        <v>2932.09</v>
      </c>
      <c r="C159" s="4">
        <v>-30.83</v>
      </c>
      <c r="D159" s="4">
        <v>-30.83</v>
      </c>
      <c r="E159" s="4">
        <v>-30.83</v>
      </c>
      <c r="F159" s="4">
        <v>-30.84</v>
      </c>
      <c r="G159" s="8">
        <v>-30.83</v>
      </c>
      <c r="H159" s="8"/>
      <c r="I159" s="4">
        <v>-30.84</v>
      </c>
      <c r="J159" s="4">
        <v>0</v>
      </c>
      <c r="K159" s="4">
        <v>0</v>
      </c>
      <c r="L159" s="4">
        <v>-30.83</v>
      </c>
      <c r="M159" s="4">
        <v>-30.83</v>
      </c>
      <c r="N159" s="4">
        <v>2685.43</v>
      </c>
    </row>
    <row r="160" spans="1:14" x14ac:dyDescent="0.25">
      <c r="A160" t="s">
        <v>155</v>
      </c>
      <c r="B160" s="4">
        <v>456.67</v>
      </c>
      <c r="C160" s="4">
        <v>-4.8099999999999996</v>
      </c>
      <c r="D160" s="4">
        <v>-4.8099999999999996</v>
      </c>
      <c r="E160" s="4">
        <v>-4.8</v>
      </c>
      <c r="F160" s="4">
        <v>-4.82</v>
      </c>
      <c r="G160" s="8">
        <v>-4.8</v>
      </c>
      <c r="H160" s="8"/>
      <c r="I160" s="4">
        <v>-4.8099999999999996</v>
      </c>
      <c r="J160" s="4">
        <v>0</v>
      </c>
      <c r="K160" s="4">
        <v>0</v>
      </c>
      <c r="L160" s="4">
        <v>-4.8</v>
      </c>
      <c r="M160" s="4">
        <v>-4.8099999999999996</v>
      </c>
      <c r="N160" s="4">
        <v>418.21</v>
      </c>
    </row>
    <row r="161" spans="1:14" x14ac:dyDescent="0.25">
      <c r="A161" t="s">
        <v>156</v>
      </c>
      <c r="B161" s="4">
        <v>190990.34</v>
      </c>
      <c r="C161" s="4">
        <v>18091.87</v>
      </c>
      <c r="D161" s="4">
        <v>18217.21</v>
      </c>
      <c r="E161" s="4">
        <v>15928.4</v>
      </c>
      <c r="F161" s="4">
        <v>18093.21</v>
      </c>
      <c r="G161" s="8">
        <v>18192.36</v>
      </c>
      <c r="H161" s="8"/>
      <c r="I161" s="4">
        <v>-279511.65000000002</v>
      </c>
      <c r="J161" s="4">
        <v>0</v>
      </c>
      <c r="K161" s="4">
        <v>0</v>
      </c>
      <c r="L161" s="4">
        <v>3.98</v>
      </c>
      <c r="M161" s="4">
        <v>8.51</v>
      </c>
      <c r="N161" s="4">
        <v>14.23</v>
      </c>
    </row>
    <row r="162" spans="1:14" x14ac:dyDescent="0.25">
      <c r="A162" t="s">
        <v>157</v>
      </c>
      <c r="B162" s="4">
        <v>-79026.039999999994</v>
      </c>
      <c r="C162" s="4">
        <v>-7485.87</v>
      </c>
      <c r="D162" s="4">
        <v>-7537.73</v>
      </c>
      <c r="E162" s="4">
        <v>-6590.7</v>
      </c>
      <c r="F162" s="4">
        <v>-7486.42</v>
      </c>
      <c r="G162" s="8">
        <v>-7527.45</v>
      </c>
      <c r="H162" s="8"/>
      <c r="I162" s="4">
        <v>115653.49</v>
      </c>
      <c r="J162" s="4">
        <v>0</v>
      </c>
      <c r="K162" s="4">
        <v>0</v>
      </c>
      <c r="L162" s="4">
        <v>-1.65</v>
      </c>
      <c r="M162" s="4">
        <v>-3.51</v>
      </c>
      <c r="N162" s="4">
        <v>-5.88</v>
      </c>
    </row>
    <row r="163" spans="1:14" x14ac:dyDescent="0.25">
      <c r="A163" t="s">
        <v>158</v>
      </c>
      <c r="B163" s="4">
        <v>-277902.63</v>
      </c>
      <c r="C163" s="4">
        <v>0</v>
      </c>
      <c r="D163" s="4">
        <v>0</v>
      </c>
      <c r="E163" s="4">
        <v>0</v>
      </c>
      <c r="F163" s="4">
        <v>0</v>
      </c>
      <c r="G163" s="8">
        <v>0</v>
      </c>
      <c r="H163" s="8"/>
      <c r="I163" s="4">
        <v>277902.65000000002</v>
      </c>
      <c r="J163" s="4">
        <v>0</v>
      </c>
      <c r="K163" s="4">
        <v>0</v>
      </c>
      <c r="L163" s="4">
        <v>0</v>
      </c>
      <c r="M163" s="4">
        <v>0</v>
      </c>
      <c r="N163" s="4">
        <v>0.02</v>
      </c>
    </row>
    <row r="164" spans="1:14" x14ac:dyDescent="0.25">
      <c r="A164" t="s">
        <v>159</v>
      </c>
      <c r="B164" s="4">
        <v>1223926.6100000001</v>
      </c>
      <c r="C164" s="4">
        <v>368.12</v>
      </c>
      <c r="D164" s="4">
        <v>168.14</v>
      </c>
      <c r="E164" s="4">
        <v>285.07</v>
      </c>
      <c r="F164" s="4">
        <v>372.13</v>
      </c>
      <c r="G164" s="8">
        <v>320.01</v>
      </c>
      <c r="H164" s="8"/>
      <c r="I164" s="4">
        <v>-1224709.29</v>
      </c>
      <c r="J164" s="4">
        <v>0</v>
      </c>
      <c r="K164" s="4">
        <v>0</v>
      </c>
      <c r="L164" s="4">
        <v>838.18</v>
      </c>
      <c r="M164" s="4">
        <v>212.64</v>
      </c>
      <c r="N164" s="4">
        <v>1781.61</v>
      </c>
    </row>
    <row r="165" spans="1:14" x14ac:dyDescent="0.25">
      <c r="A165" t="s">
        <v>160</v>
      </c>
      <c r="B165" s="4">
        <v>2840890.32</v>
      </c>
      <c r="C165" s="4">
        <v>0</v>
      </c>
      <c r="D165" s="4">
        <v>0</v>
      </c>
      <c r="E165" s="4">
        <v>0</v>
      </c>
      <c r="F165" s="4">
        <v>0</v>
      </c>
      <c r="G165" s="8">
        <v>0</v>
      </c>
      <c r="H165" s="8"/>
      <c r="I165" s="4">
        <v>-2840890.32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</row>
    <row r="166" spans="1:14" x14ac:dyDescent="0.25">
      <c r="A166" t="s">
        <v>161</v>
      </c>
      <c r="B166" s="4">
        <v>579170.98</v>
      </c>
      <c r="C166" s="4">
        <v>2221.54</v>
      </c>
      <c r="D166" s="4">
        <v>2434.3200000000002</v>
      </c>
      <c r="E166" s="4">
        <v>2330.2399999999998</v>
      </c>
      <c r="F166" s="4">
        <v>2256.11</v>
      </c>
      <c r="G166" s="8">
        <v>2321.21</v>
      </c>
      <c r="H166" s="8"/>
      <c r="I166" s="4">
        <v>2243.48</v>
      </c>
      <c r="J166" s="4">
        <v>0</v>
      </c>
      <c r="K166" s="4">
        <v>0</v>
      </c>
      <c r="L166" s="4">
        <v>1829.22</v>
      </c>
      <c r="M166" s="4">
        <v>2467.9299999999998</v>
      </c>
      <c r="N166" s="4">
        <v>597275.03</v>
      </c>
    </row>
    <row r="167" spans="1:14" x14ac:dyDescent="0.25">
      <c r="A167" t="s">
        <v>162</v>
      </c>
      <c r="B167" s="4">
        <v>33400.44</v>
      </c>
      <c r="C167" s="4">
        <v>0</v>
      </c>
      <c r="D167" s="4">
        <v>0</v>
      </c>
      <c r="E167" s="4">
        <v>0</v>
      </c>
      <c r="F167" s="4">
        <v>0</v>
      </c>
      <c r="G167" s="8">
        <v>0</v>
      </c>
      <c r="H167" s="8"/>
      <c r="I167" s="4">
        <v>-33400.44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</row>
    <row r="168" spans="1:14" x14ac:dyDescent="0.25">
      <c r="A168" t="s">
        <v>163</v>
      </c>
      <c r="B168" s="4">
        <v>2950.47</v>
      </c>
      <c r="C168" s="4">
        <v>-31.06</v>
      </c>
      <c r="D168" s="4">
        <v>-31.05</v>
      </c>
      <c r="E168" s="4">
        <v>-31.06</v>
      </c>
      <c r="F168" s="4">
        <v>-31.05</v>
      </c>
      <c r="G168" s="8">
        <v>-31.07</v>
      </c>
      <c r="H168" s="8"/>
      <c r="I168" s="4">
        <v>-31.06</v>
      </c>
      <c r="J168" s="4">
        <v>0</v>
      </c>
      <c r="K168" s="4">
        <v>0</v>
      </c>
      <c r="L168" s="4">
        <v>-31.05</v>
      </c>
      <c r="M168" s="4">
        <v>-31.06</v>
      </c>
      <c r="N168" s="4">
        <v>2702.01</v>
      </c>
    </row>
    <row r="169" spans="1:14" x14ac:dyDescent="0.25">
      <c r="A169" t="s">
        <v>71</v>
      </c>
      <c r="B169" s="4">
        <v>271345.88</v>
      </c>
      <c r="C169" s="4">
        <v>2003.97</v>
      </c>
      <c r="D169" s="4">
        <v>2003.77</v>
      </c>
      <c r="E169" s="4">
        <v>1973.25</v>
      </c>
      <c r="F169" s="4">
        <v>1993.91</v>
      </c>
      <c r="G169" s="8">
        <v>1946.18</v>
      </c>
      <c r="H169" s="8"/>
      <c r="I169" s="4">
        <v>4736.68</v>
      </c>
      <c r="J169" s="4">
        <v>0</v>
      </c>
      <c r="K169" s="4">
        <v>0</v>
      </c>
      <c r="L169" s="4">
        <v>2456.16</v>
      </c>
      <c r="M169" s="4">
        <v>2455.61</v>
      </c>
      <c r="N169" s="4">
        <v>290915.40999999997</v>
      </c>
    </row>
    <row r="170" spans="1:14" x14ac:dyDescent="0.25">
      <c r="A170" t="s">
        <v>72</v>
      </c>
      <c r="B170" s="4">
        <v>52245.88</v>
      </c>
      <c r="C170" s="4">
        <v>0</v>
      </c>
      <c r="D170" s="4">
        <v>0</v>
      </c>
      <c r="E170" s="4">
        <v>-180.38</v>
      </c>
      <c r="F170" s="4">
        <v>0</v>
      </c>
      <c r="G170" s="8">
        <v>0</v>
      </c>
      <c r="H170" s="8"/>
      <c r="I170" s="4">
        <v>-180.4</v>
      </c>
      <c r="J170" s="4">
        <v>0</v>
      </c>
      <c r="K170" s="4">
        <v>0</v>
      </c>
      <c r="L170" s="4">
        <v>0</v>
      </c>
      <c r="M170" s="4">
        <v>0</v>
      </c>
      <c r="N170" s="4">
        <v>51885.1</v>
      </c>
    </row>
    <row r="171" spans="1:14" x14ac:dyDescent="0.25">
      <c r="A171" t="s">
        <v>73</v>
      </c>
      <c r="B171" s="4">
        <v>-26923.46</v>
      </c>
      <c r="C171" s="4">
        <v>0</v>
      </c>
      <c r="D171" s="4">
        <v>0</v>
      </c>
      <c r="E171" s="4">
        <v>-3910.61</v>
      </c>
      <c r="F171" s="4">
        <v>0</v>
      </c>
      <c r="G171" s="8">
        <v>0</v>
      </c>
      <c r="H171" s="8"/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-30834.07</v>
      </c>
    </row>
    <row r="172" spans="1:14" x14ac:dyDescent="0.25">
      <c r="A172" t="s">
        <v>74</v>
      </c>
      <c r="B172" s="4">
        <v>-983843.61</v>
      </c>
      <c r="C172" s="4">
        <v>-3950.43</v>
      </c>
      <c r="D172" s="4">
        <v>-4357.6899999999996</v>
      </c>
      <c r="E172" s="4">
        <v>-3977.69</v>
      </c>
      <c r="F172" s="4">
        <v>-4204.47</v>
      </c>
      <c r="G172" s="8">
        <v>-4252.63</v>
      </c>
      <c r="H172" s="8"/>
      <c r="I172" s="4">
        <v>7214.91</v>
      </c>
      <c r="J172" s="4">
        <v>0</v>
      </c>
      <c r="K172" s="4">
        <v>0</v>
      </c>
      <c r="L172" s="4">
        <v>-3238.39</v>
      </c>
      <c r="M172" s="4">
        <v>-4134.83</v>
      </c>
      <c r="N172" s="4">
        <v>-1004744.83</v>
      </c>
    </row>
    <row r="173" spans="1:14" x14ac:dyDescent="0.25">
      <c r="A173" t="s">
        <v>164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8">
        <v>0</v>
      </c>
      <c r="H173" s="8"/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</row>
    <row r="174" spans="1:14" x14ac:dyDescent="0.25">
      <c r="A174" t="s">
        <v>75</v>
      </c>
      <c r="B174" s="4">
        <v>-13660.35</v>
      </c>
      <c r="C174" s="4">
        <v>-9384.3799999999992</v>
      </c>
      <c r="D174" s="4">
        <v>-18.23</v>
      </c>
      <c r="E174" s="4">
        <v>-3666</v>
      </c>
      <c r="F174" s="4">
        <v>-1719.85</v>
      </c>
      <c r="G174" s="8">
        <v>-3921.36</v>
      </c>
      <c r="H174" s="8"/>
      <c r="I174" s="4">
        <v>-10.11</v>
      </c>
      <c r="J174" s="4">
        <v>0</v>
      </c>
      <c r="K174" s="4">
        <v>0</v>
      </c>
      <c r="L174" s="4">
        <v>-2037.46</v>
      </c>
      <c r="M174" s="4">
        <v>-58.1</v>
      </c>
      <c r="N174" s="4">
        <v>-34475.839999999997</v>
      </c>
    </row>
    <row r="175" spans="1:14" x14ac:dyDescent="0.25">
      <c r="A175" t="s">
        <v>165</v>
      </c>
      <c r="B175" s="4">
        <v>13103.51</v>
      </c>
      <c r="C175" s="4">
        <v>9384.3700000000008</v>
      </c>
      <c r="D175" s="4">
        <v>18.239999999999998</v>
      </c>
      <c r="E175" s="4">
        <v>3666</v>
      </c>
      <c r="F175" s="4">
        <v>1719.85</v>
      </c>
      <c r="G175" s="8">
        <v>3921.37</v>
      </c>
      <c r="H175" s="8"/>
      <c r="I175" s="4">
        <v>10.1</v>
      </c>
      <c r="J175" s="4">
        <v>0</v>
      </c>
      <c r="K175" s="4">
        <v>0</v>
      </c>
      <c r="L175" s="4">
        <v>2037.47</v>
      </c>
      <c r="M175" s="4">
        <v>58.1</v>
      </c>
      <c r="N175" s="4">
        <v>33919.01</v>
      </c>
    </row>
    <row r="176" spans="1:14" x14ac:dyDescent="0.25">
      <c r="A176" t="s">
        <v>76</v>
      </c>
      <c r="B176" s="4">
        <v>-0.04</v>
      </c>
      <c r="C176" s="4">
        <v>0</v>
      </c>
      <c r="D176" s="4">
        <v>0</v>
      </c>
      <c r="E176" s="4">
        <v>0</v>
      </c>
      <c r="F176" s="4">
        <v>0</v>
      </c>
      <c r="G176" s="8">
        <v>0</v>
      </c>
      <c r="H176" s="8"/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-0.04</v>
      </c>
    </row>
    <row r="177" spans="1:14" x14ac:dyDescent="0.25">
      <c r="A177" t="s">
        <v>166</v>
      </c>
      <c r="B177" s="4">
        <v>26923.48</v>
      </c>
      <c r="C177" s="4">
        <v>0</v>
      </c>
      <c r="D177" s="4">
        <v>0</v>
      </c>
      <c r="E177" s="4">
        <v>3910.6</v>
      </c>
      <c r="F177" s="4">
        <v>0</v>
      </c>
      <c r="G177" s="8">
        <v>0</v>
      </c>
      <c r="H177" s="8"/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30834.080000000002</v>
      </c>
    </row>
    <row r="178" spans="1:14" x14ac:dyDescent="0.25">
      <c r="A178" t="s">
        <v>167</v>
      </c>
      <c r="B178" s="4">
        <v>119428.88</v>
      </c>
      <c r="C178" s="4">
        <v>0</v>
      </c>
      <c r="D178" s="4">
        <v>0</v>
      </c>
      <c r="E178" s="4">
        <v>0</v>
      </c>
      <c r="F178" s="4">
        <v>0</v>
      </c>
      <c r="G178" s="8">
        <v>0</v>
      </c>
      <c r="H178" s="8"/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119428.88</v>
      </c>
    </row>
    <row r="179" spans="1:14" x14ac:dyDescent="0.25">
      <c r="A179" t="s">
        <v>216</v>
      </c>
      <c r="B179" s="4">
        <v>0</v>
      </c>
      <c r="C179" s="4">
        <v>0</v>
      </c>
      <c r="D179" s="4">
        <v>0</v>
      </c>
      <c r="E179" s="4">
        <v>102097.75</v>
      </c>
      <c r="F179" s="4">
        <v>172.08</v>
      </c>
      <c r="G179" s="8">
        <v>35759.699999999997</v>
      </c>
      <c r="H179" s="8"/>
      <c r="I179" s="4">
        <v>-11836.74</v>
      </c>
      <c r="J179" s="4">
        <v>0</v>
      </c>
      <c r="K179" s="4">
        <v>0</v>
      </c>
      <c r="L179" s="4">
        <v>0</v>
      </c>
      <c r="M179" s="4">
        <v>0</v>
      </c>
      <c r="N179" s="4">
        <v>126192.79</v>
      </c>
    </row>
    <row r="180" spans="1:14" x14ac:dyDescent="0.25">
      <c r="A180" t="s">
        <v>217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8">
        <v>0</v>
      </c>
      <c r="H180" s="8"/>
      <c r="I180" s="4">
        <v>-5641.67</v>
      </c>
      <c r="J180" s="4">
        <v>0</v>
      </c>
      <c r="K180" s="4">
        <v>0</v>
      </c>
      <c r="L180" s="4">
        <v>-813.44</v>
      </c>
      <c r="M180" s="4">
        <v>13830.65</v>
      </c>
      <c r="N180" s="4">
        <v>7375.54</v>
      </c>
    </row>
    <row r="181" spans="1:14" x14ac:dyDescent="0.25">
      <c r="A181" t="s">
        <v>218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8">
        <v>0</v>
      </c>
      <c r="H181" s="8"/>
      <c r="I181" s="4">
        <v>-219.78</v>
      </c>
      <c r="J181" s="4">
        <v>0</v>
      </c>
      <c r="K181" s="4">
        <v>0</v>
      </c>
      <c r="L181" s="4">
        <v>-26.19</v>
      </c>
      <c r="M181" s="4">
        <v>521.54999999999995</v>
      </c>
      <c r="N181" s="4">
        <v>275.58</v>
      </c>
    </row>
    <row r="182" spans="1:14" x14ac:dyDescent="0.25">
      <c r="A182" t="s">
        <v>168</v>
      </c>
      <c r="B182" s="4">
        <v>-8.9</v>
      </c>
      <c r="C182" s="4">
        <v>0</v>
      </c>
      <c r="D182" s="4">
        <v>0</v>
      </c>
      <c r="E182" s="4">
        <v>0</v>
      </c>
      <c r="F182" s="4">
        <v>0</v>
      </c>
      <c r="G182" s="8">
        <v>0</v>
      </c>
      <c r="H182" s="8"/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-8.9</v>
      </c>
    </row>
    <row r="183" spans="1:14" x14ac:dyDescent="0.25">
      <c r="A183" t="s">
        <v>169</v>
      </c>
      <c r="B183" s="4">
        <v>5546.28</v>
      </c>
      <c r="C183" s="4">
        <v>0</v>
      </c>
      <c r="D183" s="4">
        <v>0</v>
      </c>
      <c r="E183" s="4">
        <v>0</v>
      </c>
      <c r="F183" s="4">
        <v>0</v>
      </c>
      <c r="G183" s="8">
        <v>0</v>
      </c>
      <c r="H183" s="8"/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5546.28</v>
      </c>
    </row>
    <row r="184" spans="1:14" x14ac:dyDescent="0.25">
      <c r="A184" t="s">
        <v>219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8">
        <v>0</v>
      </c>
      <c r="H184" s="8"/>
      <c r="I184" s="4">
        <v>5504903.21</v>
      </c>
      <c r="J184" s="4">
        <v>0</v>
      </c>
      <c r="K184" s="4">
        <v>0</v>
      </c>
      <c r="L184" s="4">
        <v>-5504903.21</v>
      </c>
      <c r="M184" s="4">
        <v>0</v>
      </c>
      <c r="N184" s="4">
        <v>0</v>
      </c>
    </row>
    <row r="185" spans="1:14" x14ac:dyDescent="0.25">
      <c r="A185" t="s">
        <v>170</v>
      </c>
      <c r="B185" s="4">
        <v>7871.17</v>
      </c>
      <c r="C185" s="4">
        <v>0</v>
      </c>
      <c r="D185" s="4">
        <v>0</v>
      </c>
      <c r="E185" s="4">
        <v>0</v>
      </c>
      <c r="F185" s="4">
        <v>0</v>
      </c>
      <c r="G185" s="8">
        <v>0</v>
      </c>
      <c r="H185" s="8"/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7871.17</v>
      </c>
    </row>
    <row r="186" spans="1:14" x14ac:dyDescent="0.25">
      <c r="A186" t="s">
        <v>77</v>
      </c>
      <c r="B186" s="4">
        <v>30831.57</v>
      </c>
      <c r="C186" s="4">
        <v>0</v>
      </c>
      <c r="D186" s="4">
        <v>0</v>
      </c>
      <c r="E186" s="4">
        <v>0</v>
      </c>
      <c r="F186" s="4">
        <v>0</v>
      </c>
      <c r="G186" s="8">
        <v>0</v>
      </c>
      <c r="H186" s="8"/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30831.57</v>
      </c>
    </row>
    <row r="187" spans="1:14" x14ac:dyDescent="0.25">
      <c r="A187" t="s">
        <v>79</v>
      </c>
      <c r="B187" s="4">
        <v>0.01</v>
      </c>
      <c r="C187" s="4">
        <v>0</v>
      </c>
      <c r="D187" s="4">
        <v>0</v>
      </c>
      <c r="E187" s="4">
        <v>0</v>
      </c>
      <c r="F187" s="4">
        <v>0</v>
      </c>
      <c r="G187" s="8">
        <v>0</v>
      </c>
      <c r="H187" s="8"/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0.01</v>
      </c>
    </row>
    <row r="188" spans="1:14" x14ac:dyDescent="0.25">
      <c r="A188" t="s">
        <v>80</v>
      </c>
      <c r="B188" s="4">
        <v>-6109.93</v>
      </c>
      <c r="C188" s="4">
        <v>-130.43</v>
      </c>
      <c r="D188" s="4">
        <v>1276.3800000000001</v>
      </c>
      <c r="E188" s="4">
        <v>-317.44</v>
      </c>
      <c r="F188" s="4">
        <v>-317.45999999999998</v>
      </c>
      <c r="G188" s="8">
        <v>-317.61</v>
      </c>
      <c r="H188" s="8"/>
      <c r="I188" s="4">
        <v>-317.62</v>
      </c>
      <c r="J188" s="4">
        <v>0</v>
      </c>
      <c r="K188" s="4">
        <v>0</v>
      </c>
      <c r="L188" s="4">
        <v>-317.51</v>
      </c>
      <c r="M188" s="4">
        <v>-380.09</v>
      </c>
      <c r="N188" s="4">
        <v>-6931.71</v>
      </c>
    </row>
    <row r="189" spans="1:14" x14ac:dyDescent="0.25">
      <c r="A189" t="s">
        <v>81</v>
      </c>
      <c r="B189" s="4">
        <v>318.89999999999998</v>
      </c>
      <c r="C189" s="4">
        <v>0</v>
      </c>
      <c r="D189" s="4">
        <v>0</v>
      </c>
      <c r="E189" s="4">
        <v>0</v>
      </c>
      <c r="F189" s="4">
        <v>0</v>
      </c>
      <c r="G189" s="8">
        <v>0</v>
      </c>
      <c r="H189" s="8"/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318.89999999999998</v>
      </c>
    </row>
    <row r="190" spans="1:14" x14ac:dyDescent="0.25">
      <c r="A190" t="s">
        <v>82</v>
      </c>
      <c r="B190" s="4">
        <v>84.54</v>
      </c>
      <c r="C190" s="4">
        <v>0</v>
      </c>
      <c r="D190" s="4">
        <v>0</v>
      </c>
      <c r="E190" s="4">
        <v>0</v>
      </c>
      <c r="F190" s="4">
        <v>0</v>
      </c>
      <c r="G190" s="8">
        <v>0</v>
      </c>
      <c r="H190" s="8"/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84.54</v>
      </c>
    </row>
    <row r="191" spans="1:14" x14ac:dyDescent="0.25">
      <c r="A191" t="s">
        <v>83</v>
      </c>
      <c r="B191" s="4">
        <v>-7654.95</v>
      </c>
      <c r="C191" s="4">
        <v>0</v>
      </c>
      <c r="D191" s="4">
        <v>0</v>
      </c>
      <c r="E191" s="4">
        <v>0</v>
      </c>
      <c r="F191" s="4">
        <v>0</v>
      </c>
      <c r="G191" s="8">
        <v>0</v>
      </c>
      <c r="H191" s="8"/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-7654.95</v>
      </c>
    </row>
    <row r="192" spans="1:14" x14ac:dyDescent="0.25">
      <c r="A192" t="s">
        <v>171</v>
      </c>
      <c r="B192" s="4">
        <v>-3440.44</v>
      </c>
      <c r="C192" s="4">
        <v>0</v>
      </c>
      <c r="D192" s="4">
        <v>0</v>
      </c>
      <c r="E192" s="4">
        <v>0</v>
      </c>
      <c r="F192" s="4">
        <v>0</v>
      </c>
      <c r="G192" s="8">
        <v>0</v>
      </c>
      <c r="H192" s="8"/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-3440.44</v>
      </c>
    </row>
    <row r="193" spans="1:14" x14ac:dyDescent="0.25">
      <c r="A193" t="s">
        <v>84</v>
      </c>
      <c r="B193" s="4">
        <v>18366.080000000002</v>
      </c>
      <c r="C193" s="4">
        <v>0</v>
      </c>
      <c r="D193" s="4">
        <v>0</v>
      </c>
      <c r="E193" s="4">
        <v>0</v>
      </c>
      <c r="F193" s="4">
        <v>0</v>
      </c>
      <c r="G193" s="8">
        <v>0</v>
      </c>
      <c r="H193" s="8"/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18366.080000000002</v>
      </c>
    </row>
    <row r="194" spans="1:14" x14ac:dyDescent="0.25">
      <c r="A194" t="s">
        <v>86</v>
      </c>
      <c r="B194" s="4">
        <v>-522.36</v>
      </c>
      <c r="C194" s="4">
        <v>-62.03</v>
      </c>
      <c r="D194" s="4">
        <v>584.29999999999995</v>
      </c>
      <c r="E194" s="4">
        <v>-95.95</v>
      </c>
      <c r="F194" s="4">
        <v>-95.97</v>
      </c>
      <c r="G194" s="8">
        <v>-95.95</v>
      </c>
      <c r="H194" s="8"/>
      <c r="I194" s="4">
        <v>-95.96</v>
      </c>
      <c r="J194" s="4">
        <v>0</v>
      </c>
      <c r="K194" s="4">
        <v>0</v>
      </c>
      <c r="L194" s="4">
        <v>-95.96</v>
      </c>
      <c r="M194" s="4">
        <v>-95.96</v>
      </c>
      <c r="N194" s="4">
        <v>-575.84</v>
      </c>
    </row>
    <row r="195" spans="1:14" x14ac:dyDescent="0.25">
      <c r="A195" t="s">
        <v>172</v>
      </c>
      <c r="B195" s="4">
        <v>-1258892.8</v>
      </c>
      <c r="C195" s="4">
        <v>13399.23</v>
      </c>
      <c r="D195" s="4">
        <v>13399.22</v>
      </c>
      <c r="E195" s="4">
        <v>13399.25</v>
      </c>
      <c r="F195" s="4">
        <v>13399.22</v>
      </c>
      <c r="G195" s="8">
        <v>13399.23</v>
      </c>
      <c r="H195" s="8"/>
      <c r="I195" s="4">
        <v>13399.23</v>
      </c>
      <c r="J195" s="4">
        <v>0</v>
      </c>
      <c r="K195" s="4">
        <v>0</v>
      </c>
      <c r="L195" s="4">
        <v>13399.24</v>
      </c>
      <c r="M195" s="4">
        <v>13399.23</v>
      </c>
      <c r="N195" s="4">
        <v>-1151698.95</v>
      </c>
    </row>
    <row r="196" spans="1:14" x14ac:dyDescent="0.25">
      <c r="A196" s="5" t="s">
        <v>173</v>
      </c>
      <c r="B196" s="6">
        <v>21237107.25</v>
      </c>
      <c r="C196" s="6">
        <v>84054.53</v>
      </c>
      <c r="D196" s="6">
        <v>-19692.990000000002</v>
      </c>
      <c r="E196" s="6">
        <v>164267.93</v>
      </c>
      <c r="F196" s="6">
        <v>50410.61</v>
      </c>
      <c r="G196" s="9">
        <v>60477.08</v>
      </c>
      <c r="H196" s="9"/>
      <c r="I196" s="6">
        <v>524635.1</v>
      </c>
      <c r="J196" s="6">
        <v>0</v>
      </c>
      <c r="K196" s="6">
        <v>0</v>
      </c>
      <c r="L196" s="6">
        <v>-5439368.75</v>
      </c>
      <c r="M196" s="6">
        <v>-23068.78</v>
      </c>
      <c r="N196" s="6">
        <v>16638821.98</v>
      </c>
    </row>
    <row r="197" spans="1:14" x14ac:dyDescent="0.25">
      <c r="A197" s="7" t="s">
        <v>32</v>
      </c>
    </row>
    <row r="198" spans="1:14" x14ac:dyDescent="0.25">
      <c r="A198" t="s">
        <v>174</v>
      </c>
    </row>
    <row r="199" spans="1:14" x14ac:dyDescent="0.25">
      <c r="A199" t="s">
        <v>175</v>
      </c>
      <c r="B199" s="4">
        <v>5155964.3</v>
      </c>
      <c r="C199" s="4">
        <v>-17398.3</v>
      </c>
      <c r="D199" s="4">
        <v>-17398.310000000001</v>
      </c>
      <c r="E199" s="4">
        <v>-17398.330000000002</v>
      </c>
      <c r="F199" s="4">
        <v>-17398.3</v>
      </c>
      <c r="G199" s="8">
        <v>-17398.32</v>
      </c>
      <c r="H199" s="8"/>
      <c r="I199" s="4">
        <v>-17398.310000000001</v>
      </c>
      <c r="J199" s="4">
        <v>0</v>
      </c>
      <c r="K199" s="4">
        <v>0</v>
      </c>
      <c r="L199" s="4">
        <v>-17398.330000000002</v>
      </c>
      <c r="M199" s="4">
        <v>-17398.32</v>
      </c>
      <c r="N199" s="4">
        <v>5016777.78</v>
      </c>
    </row>
    <row r="200" spans="1:14" x14ac:dyDescent="0.25">
      <c r="A200" t="s">
        <v>176</v>
      </c>
      <c r="B200" s="4">
        <v>22829861.09</v>
      </c>
      <c r="C200" s="4">
        <v>-56575.03</v>
      </c>
      <c r="D200" s="4">
        <v>-56574.720000000001</v>
      </c>
      <c r="E200" s="4">
        <v>-56574.66</v>
      </c>
      <c r="F200" s="4">
        <v>-56574.73</v>
      </c>
      <c r="G200" s="8">
        <v>-56574.71</v>
      </c>
      <c r="H200" s="8"/>
      <c r="I200" s="4">
        <v>-56574.71</v>
      </c>
      <c r="J200" s="4">
        <v>18315.59</v>
      </c>
      <c r="K200" s="4">
        <v>-1386522.62</v>
      </c>
      <c r="L200" s="4">
        <v>-53522.3</v>
      </c>
      <c r="M200" s="4">
        <v>-53522.26</v>
      </c>
      <c r="N200" s="4">
        <v>21015160.940000001</v>
      </c>
    </row>
    <row r="201" spans="1:14" x14ac:dyDescent="0.25">
      <c r="A201" t="s">
        <v>177</v>
      </c>
      <c r="B201" s="4">
        <v>1026141.64</v>
      </c>
      <c r="C201" s="4">
        <v>-33530.83</v>
      </c>
      <c r="D201" s="4">
        <v>-33530.82</v>
      </c>
      <c r="E201" s="4">
        <v>-33530.83</v>
      </c>
      <c r="F201" s="4">
        <v>-33530.83</v>
      </c>
      <c r="G201" s="8">
        <v>-33530.83</v>
      </c>
      <c r="H201" s="8"/>
      <c r="I201" s="4">
        <v>-33530.82</v>
      </c>
      <c r="J201" s="4">
        <v>0</v>
      </c>
      <c r="K201" s="4">
        <v>0</v>
      </c>
      <c r="L201" s="4">
        <v>-33530.82</v>
      </c>
      <c r="M201" s="4">
        <v>-33530.82</v>
      </c>
      <c r="N201" s="4">
        <v>757895.04</v>
      </c>
    </row>
    <row r="202" spans="1:14" x14ac:dyDescent="0.25">
      <c r="A202" t="s">
        <v>178</v>
      </c>
      <c r="B202" s="4">
        <v>-322947.84000000003</v>
      </c>
      <c r="C202" s="4">
        <v>10121.09</v>
      </c>
      <c r="D202" s="4">
        <v>10121.14</v>
      </c>
      <c r="E202" s="4">
        <v>10121.08</v>
      </c>
      <c r="F202" s="4">
        <v>10121.120000000001</v>
      </c>
      <c r="G202" s="8">
        <v>10121.1</v>
      </c>
      <c r="H202" s="8"/>
      <c r="I202" s="4">
        <v>10121.120000000001</v>
      </c>
      <c r="J202" s="4">
        <v>0</v>
      </c>
      <c r="K202" s="4">
        <v>0</v>
      </c>
      <c r="L202" s="4">
        <v>10121.1</v>
      </c>
      <c r="M202" s="4">
        <v>10121.09</v>
      </c>
      <c r="N202" s="4">
        <v>-241979</v>
      </c>
    </row>
    <row r="203" spans="1:14" x14ac:dyDescent="0.25">
      <c r="A203" s="5" t="s">
        <v>179</v>
      </c>
      <c r="B203" s="6">
        <v>28689019.190000001</v>
      </c>
      <c r="C203" s="6">
        <v>-97383.07</v>
      </c>
      <c r="D203" s="6">
        <v>-97382.71</v>
      </c>
      <c r="E203" s="6">
        <v>-97382.74</v>
      </c>
      <c r="F203" s="6">
        <v>-97382.74</v>
      </c>
      <c r="G203" s="9">
        <v>-97382.76</v>
      </c>
      <c r="H203" s="9"/>
      <c r="I203" s="6">
        <v>-97382.720000000001</v>
      </c>
      <c r="J203" s="6">
        <v>18315.59</v>
      </c>
      <c r="K203" s="6">
        <v>-1386522.62</v>
      </c>
      <c r="L203" s="6">
        <v>-94330.35</v>
      </c>
      <c r="M203" s="6">
        <v>-94330.31</v>
      </c>
      <c r="N203" s="6">
        <v>26547854.760000002</v>
      </c>
    </row>
    <row r="204" spans="1:14" x14ac:dyDescent="0.25">
      <c r="A204" s="7" t="s">
        <v>32</v>
      </c>
    </row>
    <row r="205" spans="1:14" x14ac:dyDescent="0.25">
      <c r="A205" t="s">
        <v>180</v>
      </c>
    </row>
    <row r="206" spans="1:14" x14ac:dyDescent="0.25">
      <c r="A206" t="s">
        <v>175</v>
      </c>
      <c r="B206" s="4">
        <v>-15502878.27</v>
      </c>
      <c r="C206" s="4">
        <v>52313</v>
      </c>
      <c r="D206" s="4">
        <v>52313</v>
      </c>
      <c r="E206" s="4">
        <v>52313</v>
      </c>
      <c r="F206" s="4">
        <v>52313</v>
      </c>
      <c r="G206" s="8">
        <v>52313</v>
      </c>
      <c r="H206" s="8"/>
      <c r="I206" s="4">
        <v>52313</v>
      </c>
      <c r="J206" s="4">
        <v>0</v>
      </c>
      <c r="K206" s="4">
        <v>0</v>
      </c>
      <c r="L206" s="4">
        <v>52313</v>
      </c>
      <c r="M206" s="4">
        <v>52313</v>
      </c>
      <c r="N206" s="4">
        <v>-15084374.27</v>
      </c>
    </row>
    <row r="207" spans="1:14" x14ac:dyDescent="0.25">
      <c r="A207" t="s">
        <v>107</v>
      </c>
      <c r="B207" s="4">
        <v>-23637879.93</v>
      </c>
      <c r="C207" s="4">
        <v>134942.78</v>
      </c>
      <c r="D207" s="4">
        <v>134942.78</v>
      </c>
      <c r="E207" s="4">
        <v>134942.78</v>
      </c>
      <c r="F207" s="4">
        <v>134942.78</v>
      </c>
      <c r="G207" s="8">
        <v>134942.78</v>
      </c>
      <c r="H207" s="8"/>
      <c r="I207" s="4">
        <v>134942.78</v>
      </c>
      <c r="J207" s="4">
        <v>0</v>
      </c>
      <c r="K207" s="4">
        <v>0</v>
      </c>
      <c r="L207" s="4">
        <v>134942.78</v>
      </c>
      <c r="M207" s="4">
        <v>134942.79</v>
      </c>
      <c r="N207" s="4">
        <v>-22558337.68</v>
      </c>
    </row>
    <row r="208" spans="1:14" x14ac:dyDescent="0.25">
      <c r="A208" s="5" t="s">
        <v>181</v>
      </c>
      <c r="B208" s="6">
        <v>-39140758.200000003</v>
      </c>
      <c r="C208" s="6">
        <v>187255.78</v>
      </c>
      <c r="D208" s="6">
        <v>187255.78</v>
      </c>
      <c r="E208" s="6">
        <v>187255.78</v>
      </c>
      <c r="F208" s="6">
        <v>187255.78</v>
      </c>
      <c r="G208" s="9">
        <v>187255.78</v>
      </c>
      <c r="H208" s="9">
        <f>SUM(B208:G208)</f>
        <v>-38204479.299999997</v>
      </c>
      <c r="I208" s="6">
        <v>187255.78</v>
      </c>
      <c r="J208" s="6">
        <v>0</v>
      </c>
      <c r="K208" s="6">
        <v>0</v>
      </c>
      <c r="L208" s="6">
        <v>187255.78</v>
      </c>
      <c r="M208" s="6">
        <v>187255.79</v>
      </c>
      <c r="N208" s="6">
        <v>-37642711.950000003</v>
      </c>
    </row>
    <row r="209" spans="1:14" x14ac:dyDescent="0.25">
      <c r="A209" s="7" t="s">
        <v>32</v>
      </c>
    </row>
    <row r="210" spans="1:14" x14ac:dyDescent="0.25">
      <c r="A210" t="s">
        <v>182</v>
      </c>
    </row>
    <row r="211" spans="1:14" x14ac:dyDescent="0.25">
      <c r="A211" t="s">
        <v>175</v>
      </c>
      <c r="B211" s="4">
        <v>15502878.27</v>
      </c>
      <c r="C211" s="4">
        <v>-52313</v>
      </c>
      <c r="D211" s="4">
        <v>-52313</v>
      </c>
      <c r="E211" s="4">
        <v>-52313</v>
      </c>
      <c r="F211" s="4">
        <v>-52313</v>
      </c>
      <c r="G211" s="8">
        <v>-52313</v>
      </c>
      <c r="H211" s="8"/>
      <c r="I211" s="4">
        <v>-52313</v>
      </c>
      <c r="J211" s="4">
        <v>0</v>
      </c>
      <c r="K211" s="4">
        <v>0</v>
      </c>
      <c r="L211" s="4">
        <v>-52313</v>
      </c>
      <c r="M211" s="4">
        <v>-52313</v>
      </c>
      <c r="N211" s="4">
        <v>15084374.27</v>
      </c>
    </row>
    <row r="212" spans="1:14" x14ac:dyDescent="0.25">
      <c r="A212" s="5" t="s">
        <v>183</v>
      </c>
      <c r="B212" s="6">
        <v>15502878.27</v>
      </c>
      <c r="C212" s="6">
        <v>-52313</v>
      </c>
      <c r="D212" s="6">
        <v>-52313</v>
      </c>
      <c r="E212" s="6">
        <v>-52313</v>
      </c>
      <c r="F212" s="6">
        <v>-52313</v>
      </c>
      <c r="G212" s="9">
        <v>-52313</v>
      </c>
      <c r="H212" s="9"/>
      <c r="I212" s="6">
        <v>-52313</v>
      </c>
      <c r="J212" s="6">
        <v>0</v>
      </c>
      <c r="K212" s="6">
        <v>0</v>
      </c>
      <c r="L212" s="6">
        <v>-52313</v>
      </c>
      <c r="M212" s="6">
        <v>-52313</v>
      </c>
      <c r="N212" s="6">
        <v>15084374.27</v>
      </c>
    </row>
    <row r="213" spans="1:14" x14ac:dyDescent="0.25">
      <c r="A213" s="7" t="s">
        <v>32</v>
      </c>
    </row>
    <row r="214" spans="1:14" x14ac:dyDescent="0.25">
      <c r="A214" t="s">
        <v>184</v>
      </c>
    </row>
    <row r="215" spans="1:14" x14ac:dyDescent="0.25">
      <c r="A215" t="s">
        <v>176</v>
      </c>
      <c r="B215" s="4">
        <v>-68644493.299999997</v>
      </c>
      <c r="C215" s="4">
        <v>170109</v>
      </c>
      <c r="D215" s="4">
        <v>170108</v>
      </c>
      <c r="E215" s="4">
        <v>170108</v>
      </c>
      <c r="F215" s="4">
        <v>170108</v>
      </c>
      <c r="G215" s="8">
        <v>170108</v>
      </c>
      <c r="H215" s="8"/>
      <c r="I215" s="4">
        <v>170108</v>
      </c>
      <c r="J215" s="4">
        <v>-55071</v>
      </c>
      <c r="K215" s="4">
        <v>4168976</v>
      </c>
      <c r="L215" s="4">
        <v>160930</v>
      </c>
      <c r="M215" s="4">
        <v>160930</v>
      </c>
      <c r="N215" s="4">
        <v>-63188079.299999997</v>
      </c>
    </row>
    <row r="216" spans="1:14" x14ac:dyDescent="0.25">
      <c r="A216" t="s">
        <v>177</v>
      </c>
      <c r="B216" s="4">
        <v>-3085387.71</v>
      </c>
      <c r="C216" s="4">
        <v>100820</v>
      </c>
      <c r="D216" s="4">
        <v>100820</v>
      </c>
      <c r="E216" s="4">
        <v>100820</v>
      </c>
      <c r="F216" s="4">
        <v>100820</v>
      </c>
      <c r="G216" s="8">
        <v>100820</v>
      </c>
      <c r="H216" s="8"/>
      <c r="I216" s="4">
        <v>100820</v>
      </c>
      <c r="J216" s="4">
        <v>0</v>
      </c>
      <c r="K216" s="4">
        <v>0</v>
      </c>
      <c r="L216" s="4">
        <v>100820</v>
      </c>
      <c r="M216" s="4">
        <v>100820</v>
      </c>
      <c r="N216" s="4">
        <v>-2278827.71</v>
      </c>
    </row>
    <row r="217" spans="1:14" x14ac:dyDescent="0.25">
      <c r="A217" t="s">
        <v>220</v>
      </c>
      <c r="B217" s="4">
        <v>0</v>
      </c>
      <c r="C217" s="4">
        <v>-3935</v>
      </c>
      <c r="D217" s="4">
        <v>1082160</v>
      </c>
      <c r="E217" s="4">
        <v>378895</v>
      </c>
      <c r="F217" s="4">
        <v>996906</v>
      </c>
      <c r="G217" s="8">
        <v>1803157</v>
      </c>
      <c r="H217" s="8"/>
      <c r="I217" s="4">
        <v>5259520</v>
      </c>
      <c r="J217" s="4">
        <v>0</v>
      </c>
      <c r="K217" s="4">
        <v>0</v>
      </c>
      <c r="L217" s="4">
        <v>-4709007</v>
      </c>
      <c r="M217" s="4">
        <v>-1234148</v>
      </c>
      <c r="N217" s="4">
        <v>3573548</v>
      </c>
    </row>
    <row r="218" spans="1:14" x14ac:dyDescent="0.25">
      <c r="A218" t="s">
        <v>95</v>
      </c>
      <c r="B218" s="4">
        <v>-8530796.7400000002</v>
      </c>
      <c r="C218" s="4">
        <v>-54023.29</v>
      </c>
      <c r="D218" s="4">
        <v>-55312.02</v>
      </c>
      <c r="E218" s="4">
        <v>-51829.94</v>
      </c>
      <c r="F218" s="4">
        <v>-67134.58</v>
      </c>
      <c r="G218" s="8">
        <v>-73101.52</v>
      </c>
      <c r="H218" s="8"/>
      <c r="I218" s="4">
        <v>-72946.7</v>
      </c>
      <c r="J218" s="4">
        <v>0</v>
      </c>
      <c r="K218" s="4">
        <v>0</v>
      </c>
      <c r="L218" s="4">
        <v>-67035.3</v>
      </c>
      <c r="M218" s="4">
        <v>-74810.36</v>
      </c>
      <c r="N218" s="4">
        <v>-9046990.4499999993</v>
      </c>
    </row>
    <row r="219" spans="1:14" x14ac:dyDescent="0.25">
      <c r="A219" t="s">
        <v>97</v>
      </c>
      <c r="B219" s="4">
        <v>-5913733.3899999997</v>
      </c>
      <c r="C219" s="4">
        <v>33432.089999999997</v>
      </c>
      <c r="D219" s="4">
        <v>33432.089999999997</v>
      </c>
      <c r="E219" s="4">
        <v>33432.080000000002</v>
      </c>
      <c r="F219" s="4">
        <v>33432.07</v>
      </c>
      <c r="G219" s="8">
        <v>33432.089999999997</v>
      </c>
      <c r="H219" s="8"/>
      <c r="I219" s="4">
        <v>231022.6</v>
      </c>
      <c r="J219" s="4">
        <v>0</v>
      </c>
      <c r="K219" s="4">
        <v>0</v>
      </c>
      <c r="L219" s="4">
        <v>-5540.25</v>
      </c>
      <c r="M219" s="4">
        <v>111970.62</v>
      </c>
      <c r="N219" s="4">
        <v>-5409120</v>
      </c>
    </row>
    <row r="220" spans="1:14" x14ac:dyDescent="0.25">
      <c r="A220" t="s">
        <v>99</v>
      </c>
      <c r="B220" s="4">
        <v>-8282351.4299999997</v>
      </c>
      <c r="C220" s="4">
        <v>0</v>
      </c>
      <c r="D220" s="4">
        <v>0</v>
      </c>
      <c r="E220" s="4">
        <v>0</v>
      </c>
      <c r="F220" s="4">
        <v>0</v>
      </c>
      <c r="G220" s="8">
        <v>0</v>
      </c>
      <c r="H220" s="8"/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-8282351.4299999997</v>
      </c>
    </row>
    <row r="221" spans="1:14" x14ac:dyDescent="0.25">
      <c r="A221" t="s">
        <v>100</v>
      </c>
      <c r="B221" s="4">
        <v>2112377.31</v>
      </c>
      <c r="C221" s="4">
        <v>12836.88</v>
      </c>
      <c r="D221" s="4">
        <v>90092.52</v>
      </c>
      <c r="E221" s="4">
        <v>49103.25</v>
      </c>
      <c r="F221" s="4">
        <v>6471.36</v>
      </c>
      <c r="G221" s="8">
        <v>3271.38</v>
      </c>
      <c r="H221" s="8"/>
      <c r="I221" s="4">
        <v>6897.24</v>
      </c>
      <c r="J221" s="4">
        <v>0</v>
      </c>
      <c r="K221" s="4">
        <v>0</v>
      </c>
      <c r="L221" s="4">
        <v>8920.7999999999993</v>
      </c>
      <c r="M221" s="4">
        <v>18122.16</v>
      </c>
      <c r="N221" s="4">
        <v>2308092.9</v>
      </c>
    </row>
    <row r="222" spans="1:14" x14ac:dyDescent="0.25">
      <c r="A222" t="s">
        <v>102</v>
      </c>
      <c r="B222" s="4">
        <v>-6445748.8200000003</v>
      </c>
      <c r="C222" s="4">
        <v>-350667.03</v>
      </c>
      <c r="D222" s="4">
        <v>-363477.03</v>
      </c>
      <c r="E222" s="4">
        <v>-440337.03</v>
      </c>
      <c r="F222" s="4">
        <v>-546807.03</v>
      </c>
      <c r="G222" s="8">
        <v>-448527.03</v>
      </c>
      <c r="H222" s="8"/>
      <c r="I222" s="4">
        <v>-439077.03</v>
      </c>
      <c r="J222" s="4">
        <v>0</v>
      </c>
      <c r="K222" s="4">
        <v>0</v>
      </c>
      <c r="L222" s="4">
        <v>-359277.03</v>
      </c>
      <c r="M222" s="4">
        <v>-459657.03</v>
      </c>
      <c r="N222" s="4">
        <v>-9853575.0600000005</v>
      </c>
    </row>
    <row r="223" spans="1:14" x14ac:dyDescent="0.25">
      <c r="A223" t="s">
        <v>103</v>
      </c>
      <c r="B223" s="4">
        <v>12692429.52</v>
      </c>
      <c r="C223" s="4">
        <v>59995.01</v>
      </c>
      <c r="D223" s="4">
        <v>84828.94</v>
      </c>
      <c r="E223" s="4">
        <v>87932.93</v>
      </c>
      <c r="F223" s="4">
        <v>111176.98</v>
      </c>
      <c r="G223" s="8">
        <v>111155.72</v>
      </c>
      <c r="H223" s="8"/>
      <c r="I223" s="4">
        <v>104510.95</v>
      </c>
      <c r="J223" s="4">
        <v>0</v>
      </c>
      <c r="K223" s="4">
        <v>0</v>
      </c>
      <c r="L223" s="4">
        <v>122648.15</v>
      </c>
      <c r="M223" s="4">
        <v>136269.76000000001</v>
      </c>
      <c r="N223" s="4">
        <v>13510947.960000001</v>
      </c>
    </row>
    <row r="224" spans="1:14" x14ac:dyDescent="0.25">
      <c r="A224" t="s">
        <v>105</v>
      </c>
      <c r="B224" s="4">
        <v>-148835320.5</v>
      </c>
      <c r="C224" s="4">
        <v>70553.679999999993</v>
      </c>
      <c r="D224" s="4">
        <v>70553.679999999993</v>
      </c>
      <c r="E224" s="4">
        <v>70553.67</v>
      </c>
      <c r="F224" s="4">
        <v>70553.679999999993</v>
      </c>
      <c r="G224" s="8">
        <v>70553.679999999993</v>
      </c>
      <c r="H224" s="8"/>
      <c r="I224" s="4">
        <v>70553.69</v>
      </c>
      <c r="J224" s="4">
        <v>0</v>
      </c>
      <c r="K224" s="4">
        <v>0</v>
      </c>
      <c r="L224" s="4">
        <v>70553.679999999993</v>
      </c>
      <c r="M224" s="4">
        <v>70553.67</v>
      </c>
      <c r="N224" s="4">
        <v>-148270891.06999999</v>
      </c>
    </row>
    <row r="225" spans="1:14" x14ac:dyDescent="0.25">
      <c r="A225" t="s">
        <v>106</v>
      </c>
      <c r="B225" s="4">
        <v>-1787771.58</v>
      </c>
      <c r="C225" s="4">
        <v>0</v>
      </c>
      <c r="D225" s="4">
        <v>0</v>
      </c>
      <c r="E225" s="4">
        <v>0</v>
      </c>
      <c r="F225" s="4">
        <v>0</v>
      </c>
      <c r="G225" s="8">
        <v>0</v>
      </c>
      <c r="H225" s="8"/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-1787771.58</v>
      </c>
    </row>
    <row r="226" spans="1:14" x14ac:dyDescent="0.25">
      <c r="A226" t="s">
        <v>108</v>
      </c>
      <c r="B226" s="4">
        <v>-659476.86</v>
      </c>
      <c r="C226" s="4">
        <v>0</v>
      </c>
      <c r="D226" s="4">
        <v>0</v>
      </c>
      <c r="E226" s="4">
        <v>0</v>
      </c>
      <c r="F226" s="4">
        <v>0</v>
      </c>
      <c r="G226" s="8">
        <v>0</v>
      </c>
      <c r="H226" s="8"/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-659476.86</v>
      </c>
    </row>
    <row r="227" spans="1:14" x14ac:dyDescent="0.25">
      <c r="A227" t="s">
        <v>109</v>
      </c>
      <c r="B227" s="4">
        <v>-1037809.57</v>
      </c>
      <c r="C227" s="4">
        <v>-20980.16</v>
      </c>
      <c r="D227" s="4">
        <v>-20980.15</v>
      </c>
      <c r="E227" s="4">
        <v>-20980.16</v>
      </c>
      <c r="F227" s="4">
        <v>-20980.15</v>
      </c>
      <c r="G227" s="8">
        <v>-20980.16</v>
      </c>
      <c r="H227" s="8"/>
      <c r="I227" s="4">
        <v>-20980.15</v>
      </c>
      <c r="J227" s="4">
        <v>0</v>
      </c>
      <c r="K227" s="4">
        <v>0</v>
      </c>
      <c r="L227" s="4">
        <v>-20980.16</v>
      </c>
      <c r="M227" s="4">
        <v>-20980.15</v>
      </c>
      <c r="N227" s="4">
        <v>-1205650.81</v>
      </c>
    </row>
    <row r="228" spans="1:14" x14ac:dyDescent="0.25">
      <c r="A228" t="s">
        <v>110</v>
      </c>
      <c r="B228" s="4">
        <v>-118850092.19</v>
      </c>
      <c r="C228" s="4">
        <v>-710283.6</v>
      </c>
      <c r="D228" s="4">
        <v>-710283.59</v>
      </c>
      <c r="E228" s="4">
        <v>-710283.6</v>
      </c>
      <c r="F228" s="4">
        <v>-710283.58</v>
      </c>
      <c r="G228" s="8">
        <v>-710283.61</v>
      </c>
      <c r="H228" s="8"/>
      <c r="I228" s="4">
        <v>-710283.59</v>
      </c>
      <c r="J228" s="4">
        <v>0</v>
      </c>
      <c r="K228" s="4">
        <v>0</v>
      </c>
      <c r="L228" s="4">
        <v>-710283.59</v>
      </c>
      <c r="M228" s="4">
        <v>-710283.6</v>
      </c>
      <c r="N228" s="4">
        <v>-124532360.95</v>
      </c>
    </row>
    <row r="229" spans="1:14" x14ac:dyDescent="0.25">
      <c r="A229" t="s">
        <v>111</v>
      </c>
      <c r="B229" s="4">
        <v>-8974.0499999999993</v>
      </c>
      <c r="C229" s="4">
        <v>86.82</v>
      </c>
      <c r="D229" s="4">
        <v>86.82</v>
      </c>
      <c r="E229" s="4">
        <v>86.81</v>
      </c>
      <c r="F229" s="4">
        <v>86.82</v>
      </c>
      <c r="G229" s="8">
        <v>86.82</v>
      </c>
      <c r="H229" s="8"/>
      <c r="I229" s="4">
        <v>86.82</v>
      </c>
      <c r="J229" s="4">
        <v>0</v>
      </c>
      <c r="K229" s="4">
        <v>0</v>
      </c>
      <c r="L229" s="4">
        <v>86.82</v>
      </c>
      <c r="M229" s="4">
        <v>86.82</v>
      </c>
      <c r="N229" s="4">
        <v>-8279.5</v>
      </c>
    </row>
    <row r="230" spans="1:14" x14ac:dyDescent="0.25">
      <c r="A230" t="s">
        <v>185</v>
      </c>
      <c r="B230" s="4">
        <v>30194091.219999999</v>
      </c>
      <c r="C230" s="4">
        <v>0</v>
      </c>
      <c r="D230" s="4">
        <v>0</v>
      </c>
      <c r="E230" s="4">
        <v>0</v>
      </c>
      <c r="F230" s="4">
        <v>0</v>
      </c>
      <c r="G230" s="8">
        <v>0</v>
      </c>
      <c r="H230" s="8"/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30194091.219999999</v>
      </c>
    </row>
    <row r="231" spans="1:14" x14ac:dyDescent="0.25">
      <c r="A231" t="s">
        <v>113</v>
      </c>
      <c r="B231" s="4">
        <v>0.21</v>
      </c>
      <c r="C231" s="4">
        <v>-133.47</v>
      </c>
      <c r="D231" s="4">
        <v>-133.47</v>
      </c>
      <c r="E231" s="4">
        <v>-133.47999999999999</v>
      </c>
      <c r="F231" s="4">
        <v>400.42</v>
      </c>
      <c r="G231" s="8">
        <v>0</v>
      </c>
      <c r="H231" s="8"/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0.21</v>
      </c>
    </row>
    <row r="232" spans="1:14" x14ac:dyDescent="0.25">
      <c r="A232" t="s">
        <v>114</v>
      </c>
      <c r="B232" s="4">
        <v>3525197.97</v>
      </c>
      <c r="C232" s="4">
        <v>0</v>
      </c>
      <c r="D232" s="4">
        <v>0</v>
      </c>
      <c r="E232" s="4">
        <v>0</v>
      </c>
      <c r="F232" s="4">
        <v>0</v>
      </c>
      <c r="G232" s="8">
        <v>0</v>
      </c>
      <c r="H232" s="8"/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3525197.97</v>
      </c>
    </row>
    <row r="233" spans="1:14" x14ac:dyDescent="0.25">
      <c r="A233" t="s">
        <v>186</v>
      </c>
      <c r="B233" s="4">
        <v>0.05</v>
      </c>
      <c r="C233" s="4">
        <v>0</v>
      </c>
      <c r="D233" s="4">
        <v>0</v>
      </c>
      <c r="E233" s="4">
        <v>0</v>
      </c>
      <c r="F233" s="4">
        <v>0</v>
      </c>
      <c r="G233" s="8">
        <v>0</v>
      </c>
      <c r="H233" s="8"/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0.05</v>
      </c>
    </row>
    <row r="234" spans="1:14" x14ac:dyDescent="0.25">
      <c r="A234" t="s">
        <v>165</v>
      </c>
      <c r="B234" s="4">
        <v>-248459.41</v>
      </c>
      <c r="C234" s="4">
        <v>-177939.53</v>
      </c>
      <c r="D234" s="4">
        <v>-345.78</v>
      </c>
      <c r="E234" s="4">
        <v>-69512</v>
      </c>
      <c r="F234" s="4">
        <v>-32610.47</v>
      </c>
      <c r="G234" s="8">
        <v>-74354.33</v>
      </c>
      <c r="H234" s="8"/>
      <c r="I234" s="4">
        <v>-191.58</v>
      </c>
      <c r="J234" s="4">
        <v>0</v>
      </c>
      <c r="K234" s="4">
        <v>0</v>
      </c>
      <c r="L234" s="4">
        <v>-38632.71</v>
      </c>
      <c r="M234" s="4">
        <v>-1101.69</v>
      </c>
      <c r="N234" s="4">
        <v>-643147.5</v>
      </c>
    </row>
    <row r="235" spans="1:14" x14ac:dyDescent="0.25">
      <c r="A235" t="s">
        <v>168</v>
      </c>
      <c r="B235" s="4">
        <v>168.6</v>
      </c>
      <c r="C235" s="4">
        <v>0</v>
      </c>
      <c r="D235" s="4">
        <v>0</v>
      </c>
      <c r="E235" s="4">
        <v>0</v>
      </c>
      <c r="F235" s="4">
        <v>0</v>
      </c>
      <c r="G235" s="8">
        <v>0</v>
      </c>
      <c r="H235" s="8"/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168.6</v>
      </c>
    </row>
    <row r="236" spans="1:14" x14ac:dyDescent="0.25">
      <c r="A236" s="5" t="s">
        <v>187</v>
      </c>
      <c r="B236" s="6">
        <v>-323806150.67000002</v>
      </c>
      <c r="C236" s="6">
        <v>-870128.6</v>
      </c>
      <c r="D236" s="6">
        <v>481550.01</v>
      </c>
      <c r="E236" s="6">
        <v>-402144.47</v>
      </c>
      <c r="F236" s="6">
        <v>112139.52</v>
      </c>
      <c r="G236" s="9">
        <v>965338.04</v>
      </c>
      <c r="H236" s="9">
        <f>SUM(B236:G236)</f>
        <v>-323519396.17000008</v>
      </c>
      <c r="I236" s="6">
        <v>4700040.25</v>
      </c>
      <c r="J236" s="6">
        <v>-55071</v>
      </c>
      <c r="K236" s="6">
        <v>4168976</v>
      </c>
      <c r="L236" s="6">
        <v>-5446796.5899999999</v>
      </c>
      <c r="M236" s="6">
        <v>-1902227.8</v>
      </c>
      <c r="N236" s="6">
        <v>-322054475.31</v>
      </c>
    </row>
    <row r="237" spans="1:14" x14ac:dyDescent="0.25">
      <c r="A237" s="7" t="s">
        <v>32</v>
      </c>
    </row>
    <row r="238" spans="1:14" x14ac:dyDescent="0.25">
      <c r="A238" t="s">
        <v>188</v>
      </c>
    </row>
    <row r="239" spans="1:14" x14ac:dyDescent="0.25">
      <c r="A239" t="s">
        <v>95</v>
      </c>
      <c r="B239" s="4">
        <v>-0.01</v>
      </c>
      <c r="C239" s="4">
        <v>0</v>
      </c>
      <c r="D239" s="4">
        <v>0</v>
      </c>
      <c r="E239" s="4">
        <v>0</v>
      </c>
      <c r="F239" s="4">
        <v>0</v>
      </c>
      <c r="G239" s="8">
        <v>0.02</v>
      </c>
      <c r="H239" s="8"/>
      <c r="I239" s="4">
        <v>-0.01</v>
      </c>
      <c r="J239" s="4">
        <v>0</v>
      </c>
      <c r="K239" s="4">
        <v>0</v>
      </c>
      <c r="L239" s="4">
        <v>-0.01</v>
      </c>
      <c r="M239" s="4">
        <v>0</v>
      </c>
      <c r="N239" s="4">
        <v>-0.01</v>
      </c>
    </row>
    <row r="240" spans="1:14" x14ac:dyDescent="0.25">
      <c r="A240" t="s">
        <v>96</v>
      </c>
      <c r="B240" s="4">
        <v>-5126764.7</v>
      </c>
      <c r="C240" s="4">
        <v>6723.91</v>
      </c>
      <c r="D240" s="4">
        <v>-46147.95</v>
      </c>
      <c r="E240" s="4">
        <v>-57471.82</v>
      </c>
      <c r="F240" s="4">
        <v>-73774.490000000005</v>
      </c>
      <c r="G240" s="8">
        <v>-57505.2</v>
      </c>
      <c r="H240" s="8"/>
      <c r="I240" s="4">
        <v>-42730.85</v>
      </c>
      <c r="J240" s="4">
        <v>0</v>
      </c>
      <c r="K240" s="4">
        <v>0</v>
      </c>
      <c r="L240" s="4">
        <v>-98152.98</v>
      </c>
      <c r="M240" s="4">
        <v>-107534.64</v>
      </c>
      <c r="N240" s="4">
        <v>-5603358.7199999997</v>
      </c>
    </row>
    <row r="241" spans="1:14" x14ac:dyDescent="0.25">
      <c r="A241" t="s">
        <v>97</v>
      </c>
      <c r="B241" s="4">
        <v>0.01</v>
      </c>
      <c r="C241" s="4">
        <v>-0.01</v>
      </c>
      <c r="D241" s="4">
        <v>0.01</v>
      </c>
      <c r="E241" s="4">
        <v>-0.02</v>
      </c>
      <c r="F241" s="4">
        <v>0.01</v>
      </c>
      <c r="G241" s="8">
        <v>0</v>
      </c>
      <c r="H241" s="8"/>
      <c r="I241" s="4">
        <v>0</v>
      </c>
      <c r="J241" s="4">
        <v>0</v>
      </c>
      <c r="K241" s="4">
        <v>0</v>
      </c>
      <c r="L241" s="4">
        <v>0</v>
      </c>
      <c r="M241" s="4">
        <v>0.01</v>
      </c>
      <c r="N241" s="4">
        <v>0.01</v>
      </c>
    </row>
    <row r="242" spans="1:14" x14ac:dyDescent="0.25">
      <c r="A242" t="s">
        <v>98</v>
      </c>
      <c r="B242" s="4">
        <v>-145029</v>
      </c>
      <c r="C242" s="4">
        <v>0</v>
      </c>
      <c r="D242" s="4">
        <v>0</v>
      </c>
      <c r="E242" s="4">
        <v>0</v>
      </c>
      <c r="F242" s="4">
        <v>0</v>
      </c>
      <c r="G242" s="8">
        <v>0</v>
      </c>
      <c r="H242" s="8"/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-145029</v>
      </c>
    </row>
    <row r="243" spans="1:14" x14ac:dyDescent="0.25">
      <c r="A243" t="s">
        <v>101</v>
      </c>
      <c r="B243" s="4">
        <v>-26170472.370000001</v>
      </c>
      <c r="C243" s="4">
        <v>138987.03</v>
      </c>
      <c r="D243" s="4">
        <v>138987.03</v>
      </c>
      <c r="E243" s="4">
        <v>138987.03</v>
      </c>
      <c r="F243" s="4">
        <v>138987.03</v>
      </c>
      <c r="G243" s="8">
        <v>138987.03</v>
      </c>
      <c r="H243" s="8"/>
      <c r="I243" s="4">
        <v>138987.03</v>
      </c>
      <c r="J243" s="4">
        <v>0</v>
      </c>
      <c r="K243" s="4">
        <v>0</v>
      </c>
      <c r="L243" s="4">
        <v>138987.03</v>
      </c>
      <c r="M243" s="4">
        <v>138987.03</v>
      </c>
      <c r="N243" s="4">
        <v>-25058576.129999999</v>
      </c>
    </row>
    <row r="244" spans="1:14" x14ac:dyDescent="0.25">
      <c r="A244" t="s">
        <v>103</v>
      </c>
      <c r="B244" s="4">
        <v>-0.01</v>
      </c>
      <c r="C244" s="4">
        <v>0</v>
      </c>
      <c r="D244" s="4">
        <v>0</v>
      </c>
      <c r="E244" s="4">
        <v>0</v>
      </c>
      <c r="F244" s="4">
        <v>0</v>
      </c>
      <c r="G244" s="8">
        <v>0</v>
      </c>
      <c r="H244" s="8"/>
      <c r="I244" s="4">
        <v>0.01</v>
      </c>
      <c r="J244" s="4">
        <v>0</v>
      </c>
      <c r="K244" s="4">
        <v>0</v>
      </c>
      <c r="L244" s="4">
        <v>0</v>
      </c>
      <c r="M244" s="4">
        <v>-0.01</v>
      </c>
      <c r="N244" s="4">
        <v>-0.01</v>
      </c>
    </row>
    <row r="245" spans="1:14" x14ac:dyDescent="0.25">
      <c r="A245" t="s">
        <v>104</v>
      </c>
      <c r="B245" s="4">
        <v>26160941.969999999</v>
      </c>
      <c r="C245" s="4">
        <v>70156.539999999994</v>
      </c>
      <c r="D245" s="4">
        <v>70156.539999999994</v>
      </c>
      <c r="E245" s="4">
        <v>70156.53</v>
      </c>
      <c r="F245" s="4">
        <v>70156.539999999994</v>
      </c>
      <c r="G245" s="8">
        <v>70156.55</v>
      </c>
      <c r="H245" s="8"/>
      <c r="I245" s="4">
        <v>70156.53</v>
      </c>
      <c r="J245" s="4">
        <v>0</v>
      </c>
      <c r="K245" s="4">
        <v>0</v>
      </c>
      <c r="L245" s="4">
        <v>70156.53</v>
      </c>
      <c r="M245" s="4">
        <v>70156.539999999994</v>
      </c>
      <c r="N245" s="4">
        <v>26722194.27</v>
      </c>
    </row>
    <row r="246" spans="1:14" x14ac:dyDescent="0.25">
      <c r="A246" t="s">
        <v>105</v>
      </c>
      <c r="B246" s="4">
        <v>-0.02</v>
      </c>
      <c r="C246" s="4">
        <v>0</v>
      </c>
      <c r="D246" s="4">
        <v>0</v>
      </c>
      <c r="E246" s="4">
        <v>0.01</v>
      </c>
      <c r="F246" s="4">
        <v>0.01</v>
      </c>
      <c r="G246" s="8">
        <v>-0.01</v>
      </c>
      <c r="H246" s="8"/>
      <c r="I246" s="4">
        <v>-0.01</v>
      </c>
      <c r="J246" s="4">
        <v>0</v>
      </c>
      <c r="K246" s="4">
        <v>0</v>
      </c>
      <c r="L246" s="4">
        <v>0</v>
      </c>
      <c r="M246" s="4">
        <v>0.01</v>
      </c>
      <c r="N246" s="4">
        <v>-0.01</v>
      </c>
    </row>
    <row r="247" spans="1:14" x14ac:dyDescent="0.25">
      <c r="A247" t="s">
        <v>109</v>
      </c>
      <c r="B247" s="4">
        <v>0</v>
      </c>
      <c r="C247" s="4">
        <v>0.01</v>
      </c>
      <c r="D247" s="4">
        <v>-0.01</v>
      </c>
      <c r="E247" s="4">
        <v>0.01</v>
      </c>
      <c r="F247" s="4">
        <v>-0.01</v>
      </c>
      <c r="G247" s="8">
        <v>0.01</v>
      </c>
      <c r="H247" s="8"/>
      <c r="I247" s="4">
        <v>-0.01</v>
      </c>
      <c r="J247" s="4">
        <v>0</v>
      </c>
      <c r="K247" s="4">
        <v>0</v>
      </c>
      <c r="L247" s="4">
        <v>0.01</v>
      </c>
      <c r="M247" s="4">
        <v>-0.01</v>
      </c>
      <c r="N247" s="4">
        <v>0</v>
      </c>
    </row>
    <row r="248" spans="1:14" x14ac:dyDescent="0.25">
      <c r="A248" t="s">
        <v>110</v>
      </c>
      <c r="B248" s="4">
        <v>0</v>
      </c>
      <c r="C248" s="4">
        <v>-0.01</v>
      </c>
      <c r="D248" s="4">
        <v>0.01</v>
      </c>
      <c r="E248" s="4">
        <v>0</v>
      </c>
      <c r="F248" s="4">
        <v>-0.02</v>
      </c>
      <c r="G248" s="8">
        <v>0.02</v>
      </c>
      <c r="H248" s="8"/>
      <c r="I248" s="4">
        <v>0</v>
      </c>
      <c r="J248" s="4">
        <v>0</v>
      </c>
      <c r="K248" s="4">
        <v>0</v>
      </c>
      <c r="L248" s="4">
        <v>-0.01</v>
      </c>
      <c r="M248" s="4">
        <v>0.01</v>
      </c>
      <c r="N248" s="4">
        <v>0</v>
      </c>
    </row>
    <row r="249" spans="1:14" x14ac:dyDescent="0.25">
      <c r="A249" t="s">
        <v>112</v>
      </c>
      <c r="B249" s="4">
        <v>-30194091.219999999</v>
      </c>
      <c r="C249" s="4">
        <v>0</v>
      </c>
      <c r="D249" s="4">
        <v>0</v>
      </c>
      <c r="E249" s="4">
        <v>0</v>
      </c>
      <c r="F249" s="4">
        <v>0</v>
      </c>
      <c r="G249" s="8">
        <v>0</v>
      </c>
      <c r="H249" s="8"/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-30194091.219999999</v>
      </c>
    </row>
    <row r="250" spans="1:14" x14ac:dyDescent="0.25">
      <c r="A250" t="s">
        <v>152</v>
      </c>
      <c r="B250" s="4">
        <v>-0.01</v>
      </c>
      <c r="C250" s="4">
        <v>0</v>
      </c>
      <c r="D250" s="4">
        <v>0</v>
      </c>
      <c r="E250" s="4">
        <v>0</v>
      </c>
      <c r="F250" s="4">
        <v>0</v>
      </c>
      <c r="G250" s="8">
        <v>0</v>
      </c>
      <c r="H250" s="8"/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-0.01</v>
      </c>
    </row>
    <row r="251" spans="1:14" x14ac:dyDescent="0.25">
      <c r="A251" t="s">
        <v>157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8">
        <v>0</v>
      </c>
      <c r="H251" s="8"/>
      <c r="I251" s="4">
        <v>-0.01</v>
      </c>
      <c r="J251" s="4">
        <v>0</v>
      </c>
      <c r="K251" s="4">
        <v>0</v>
      </c>
      <c r="L251" s="4">
        <v>0</v>
      </c>
      <c r="M251" s="4">
        <v>0</v>
      </c>
      <c r="N251" s="4">
        <v>-0.01</v>
      </c>
    </row>
    <row r="252" spans="1:14" x14ac:dyDescent="0.25">
      <c r="A252" t="s">
        <v>165</v>
      </c>
      <c r="B252" s="4">
        <v>0</v>
      </c>
      <c r="C252" s="4">
        <v>0</v>
      </c>
      <c r="D252" s="4">
        <v>-0.01</v>
      </c>
      <c r="E252" s="4">
        <v>0.02</v>
      </c>
      <c r="F252" s="4">
        <v>-0.01</v>
      </c>
      <c r="G252" s="8">
        <v>0</v>
      </c>
      <c r="H252" s="8"/>
      <c r="I252" s="4">
        <v>0</v>
      </c>
      <c r="J252" s="4">
        <v>0</v>
      </c>
      <c r="K252" s="4">
        <v>0</v>
      </c>
      <c r="L252" s="4">
        <v>-0.01</v>
      </c>
      <c r="M252" s="4">
        <v>-0.01</v>
      </c>
      <c r="N252" s="4">
        <v>-0.02</v>
      </c>
    </row>
    <row r="253" spans="1:14" x14ac:dyDescent="0.25">
      <c r="A253" s="5" t="s">
        <v>189</v>
      </c>
      <c r="B253" s="6">
        <v>-35475415.359999999</v>
      </c>
      <c r="C253" s="6">
        <v>215867.47</v>
      </c>
      <c r="D253" s="6">
        <v>162995.62</v>
      </c>
      <c r="E253" s="6">
        <v>151671.76</v>
      </c>
      <c r="F253" s="6">
        <v>135369.06</v>
      </c>
      <c r="G253" s="9">
        <v>151638.42000000001</v>
      </c>
      <c r="H253" s="9"/>
      <c r="I253" s="6">
        <v>166412.68</v>
      </c>
      <c r="J253" s="6">
        <v>0</v>
      </c>
      <c r="K253" s="6">
        <v>0</v>
      </c>
      <c r="L253" s="6">
        <v>110990.56</v>
      </c>
      <c r="M253" s="6">
        <v>101608.93</v>
      </c>
      <c r="N253" s="6">
        <v>-34278860.859999999</v>
      </c>
    </row>
    <row r="254" spans="1:14" x14ac:dyDescent="0.25">
      <c r="A254" s="7" t="s">
        <v>32</v>
      </c>
    </row>
    <row r="255" spans="1:14" x14ac:dyDescent="0.25">
      <c r="A255" t="s">
        <v>190</v>
      </c>
    </row>
    <row r="256" spans="1:14" x14ac:dyDescent="0.25">
      <c r="A256" t="s">
        <v>176</v>
      </c>
      <c r="B256" s="4">
        <v>68644493.299999997</v>
      </c>
      <c r="C256" s="4">
        <v>-170109</v>
      </c>
      <c r="D256" s="4">
        <v>-170108</v>
      </c>
      <c r="E256" s="4">
        <v>-170108</v>
      </c>
      <c r="F256" s="4">
        <v>-170108</v>
      </c>
      <c r="G256" s="8">
        <v>-170108</v>
      </c>
      <c r="H256" s="8"/>
      <c r="I256" s="4">
        <v>-170108</v>
      </c>
      <c r="J256" s="4">
        <v>55071</v>
      </c>
      <c r="K256" s="4">
        <v>-4168976</v>
      </c>
      <c r="L256" s="4">
        <v>-160930</v>
      </c>
      <c r="M256" s="4">
        <v>-160930</v>
      </c>
      <c r="N256" s="4">
        <v>63188079.299999997</v>
      </c>
    </row>
    <row r="257" spans="1:14" x14ac:dyDescent="0.25">
      <c r="A257" t="s">
        <v>177</v>
      </c>
      <c r="B257" s="4">
        <v>3085387.71</v>
      </c>
      <c r="C257" s="4">
        <v>-100820</v>
      </c>
      <c r="D257" s="4">
        <v>-100820</v>
      </c>
      <c r="E257" s="4">
        <v>-100820</v>
      </c>
      <c r="F257" s="4">
        <v>-100820</v>
      </c>
      <c r="G257" s="8">
        <v>-100820</v>
      </c>
      <c r="H257" s="8"/>
      <c r="I257" s="4">
        <v>-100820</v>
      </c>
      <c r="J257" s="4">
        <v>0</v>
      </c>
      <c r="K257" s="4">
        <v>0</v>
      </c>
      <c r="L257" s="4">
        <v>-100820</v>
      </c>
      <c r="M257" s="4">
        <v>-100820</v>
      </c>
      <c r="N257" s="4">
        <v>2278827.71</v>
      </c>
    </row>
    <row r="258" spans="1:14" x14ac:dyDescent="0.25">
      <c r="A258" s="5" t="s">
        <v>191</v>
      </c>
      <c r="B258" s="6">
        <v>71729881.010000005</v>
      </c>
      <c r="C258" s="6">
        <v>-270929</v>
      </c>
      <c r="D258" s="6">
        <v>-270928</v>
      </c>
      <c r="E258" s="6">
        <v>-270928</v>
      </c>
      <c r="F258" s="6">
        <v>-270928</v>
      </c>
      <c r="G258" s="9">
        <v>-270928</v>
      </c>
      <c r="H258" s="9"/>
      <c r="I258" s="6">
        <v>-270928</v>
      </c>
      <c r="J258" s="6">
        <v>55071</v>
      </c>
      <c r="K258" s="6">
        <v>-4168976</v>
      </c>
      <c r="L258" s="6">
        <v>-261750</v>
      </c>
      <c r="M258" s="6">
        <v>-261750</v>
      </c>
      <c r="N258" s="6">
        <v>65466907.009999998</v>
      </c>
    </row>
    <row r="259" spans="1:14" x14ac:dyDescent="0.25">
      <c r="A259" s="7" t="s">
        <v>32</v>
      </c>
    </row>
    <row r="260" spans="1:14" x14ac:dyDescent="0.25">
      <c r="A260" t="s">
        <v>192</v>
      </c>
    </row>
    <row r="261" spans="1:14" x14ac:dyDescent="0.25">
      <c r="A261" t="s">
        <v>178</v>
      </c>
      <c r="B261" s="4">
        <v>971034.86</v>
      </c>
      <c r="C261" s="4">
        <v>-30432</v>
      </c>
      <c r="D261" s="4">
        <v>-30432</v>
      </c>
      <c r="E261" s="4">
        <v>-30432</v>
      </c>
      <c r="F261" s="4">
        <v>-30432</v>
      </c>
      <c r="G261" s="8">
        <v>-30432</v>
      </c>
      <c r="H261" s="8"/>
      <c r="I261" s="4">
        <v>-30432</v>
      </c>
      <c r="J261" s="4">
        <v>0</v>
      </c>
      <c r="K261" s="4">
        <v>0</v>
      </c>
      <c r="L261" s="4">
        <v>-30432</v>
      </c>
      <c r="M261" s="4">
        <v>-30432</v>
      </c>
      <c r="N261" s="4">
        <v>727578.86</v>
      </c>
    </row>
    <row r="262" spans="1:14" x14ac:dyDescent="0.25">
      <c r="A262" t="s">
        <v>90</v>
      </c>
      <c r="B262" s="4">
        <v>-3459725.2</v>
      </c>
      <c r="C262" s="4">
        <v>0</v>
      </c>
      <c r="D262" s="4">
        <v>0</v>
      </c>
      <c r="E262" s="4">
        <v>0</v>
      </c>
      <c r="F262" s="4">
        <v>0</v>
      </c>
      <c r="G262" s="8">
        <v>0</v>
      </c>
      <c r="H262" s="8"/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-3459725.2</v>
      </c>
    </row>
    <row r="263" spans="1:14" x14ac:dyDescent="0.25">
      <c r="A263" t="s">
        <v>91</v>
      </c>
      <c r="B263" s="4">
        <v>-282.66000000000003</v>
      </c>
      <c r="C263" s="4">
        <v>0</v>
      </c>
      <c r="D263" s="4">
        <v>0</v>
      </c>
      <c r="E263" s="4">
        <v>0</v>
      </c>
      <c r="F263" s="4">
        <v>0</v>
      </c>
      <c r="G263" s="8">
        <v>0</v>
      </c>
      <c r="H263" s="8"/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-282.66000000000003</v>
      </c>
    </row>
    <row r="264" spans="1:14" x14ac:dyDescent="0.25">
      <c r="A264" t="s">
        <v>215</v>
      </c>
      <c r="B264" s="4">
        <v>0</v>
      </c>
      <c r="C264" s="4">
        <v>0</v>
      </c>
      <c r="D264" s="4">
        <v>0</v>
      </c>
      <c r="E264" s="4">
        <v>-1932266.62</v>
      </c>
      <c r="F264" s="4">
        <v>219399.66</v>
      </c>
      <c r="G264" s="8">
        <v>2741013.78</v>
      </c>
      <c r="H264" s="8"/>
      <c r="I264" s="4">
        <v>-701522.42</v>
      </c>
      <c r="J264" s="4">
        <v>0</v>
      </c>
      <c r="K264" s="4">
        <v>0</v>
      </c>
      <c r="L264" s="4">
        <v>-276346.36</v>
      </c>
      <c r="M264" s="4">
        <v>1390857.09</v>
      </c>
      <c r="N264" s="4">
        <v>1441135.13</v>
      </c>
    </row>
    <row r="265" spans="1:14" x14ac:dyDescent="0.25">
      <c r="A265" t="s">
        <v>115</v>
      </c>
      <c r="B265" s="4">
        <v>-1813260.76</v>
      </c>
      <c r="C265" s="4">
        <v>-1075896.97</v>
      </c>
      <c r="D265" s="4">
        <v>577808.22</v>
      </c>
      <c r="E265" s="4">
        <v>2311349.5</v>
      </c>
      <c r="F265" s="4">
        <v>0</v>
      </c>
      <c r="G265" s="8">
        <v>-1813260.75</v>
      </c>
      <c r="H265" s="8"/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-1813260.76</v>
      </c>
    </row>
    <row r="266" spans="1:14" x14ac:dyDescent="0.25">
      <c r="A266" t="s">
        <v>116</v>
      </c>
      <c r="B266" s="4">
        <v>806811.32</v>
      </c>
      <c r="C266" s="4">
        <v>127639.56</v>
      </c>
      <c r="D266" s="4">
        <v>-996831.35</v>
      </c>
      <c r="E266" s="4">
        <v>-65208.81</v>
      </c>
      <c r="F266" s="4">
        <v>902510.49</v>
      </c>
      <c r="G266" s="8">
        <v>-31276.93</v>
      </c>
      <c r="H266" s="8"/>
      <c r="I266" s="4">
        <v>18813.95</v>
      </c>
      <c r="J266" s="4">
        <v>0</v>
      </c>
      <c r="K266" s="4">
        <v>0</v>
      </c>
      <c r="L266" s="4">
        <v>129582.8</v>
      </c>
      <c r="M266" s="4">
        <v>160042.01999999999</v>
      </c>
      <c r="N266" s="4">
        <v>1052083.05</v>
      </c>
    </row>
    <row r="267" spans="1:14" x14ac:dyDescent="0.25">
      <c r="A267" t="s">
        <v>117</v>
      </c>
      <c r="B267" s="4">
        <v>5801600.3899999997</v>
      </c>
      <c r="C267" s="4">
        <v>0</v>
      </c>
      <c r="D267" s="4">
        <v>0</v>
      </c>
      <c r="E267" s="4">
        <v>-23469.23</v>
      </c>
      <c r="F267" s="4">
        <v>0</v>
      </c>
      <c r="G267" s="8">
        <v>0</v>
      </c>
      <c r="H267" s="8"/>
      <c r="I267" s="4">
        <v>-23469.24</v>
      </c>
      <c r="J267" s="4">
        <v>0</v>
      </c>
      <c r="K267" s="4">
        <v>0</v>
      </c>
      <c r="L267" s="4">
        <v>0</v>
      </c>
      <c r="M267" s="4">
        <v>0</v>
      </c>
      <c r="N267" s="4">
        <v>5754661.9199999999</v>
      </c>
    </row>
    <row r="268" spans="1:14" x14ac:dyDescent="0.25">
      <c r="A268" t="s">
        <v>193</v>
      </c>
      <c r="B268" s="4">
        <v>-0.05</v>
      </c>
      <c r="C268" s="4">
        <v>0</v>
      </c>
      <c r="D268" s="4">
        <v>0</v>
      </c>
      <c r="E268" s="4">
        <v>0</v>
      </c>
      <c r="F268" s="4">
        <v>0</v>
      </c>
      <c r="G268" s="8">
        <v>0</v>
      </c>
      <c r="H268" s="8"/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-0.05</v>
      </c>
    </row>
    <row r="269" spans="1:14" x14ac:dyDescent="0.25">
      <c r="A269" t="s">
        <v>194</v>
      </c>
      <c r="B269" s="4">
        <v>-0.05</v>
      </c>
      <c r="C269" s="4">
        <v>0</v>
      </c>
      <c r="D269" s="4">
        <v>0</v>
      </c>
      <c r="E269" s="4">
        <v>0</v>
      </c>
      <c r="F269" s="4">
        <v>0</v>
      </c>
      <c r="G269" s="8">
        <v>0.05</v>
      </c>
      <c r="H269" s="8"/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x14ac:dyDescent="0.25">
      <c r="A270" t="s">
        <v>63</v>
      </c>
      <c r="B270" s="4">
        <v>0.1</v>
      </c>
      <c r="C270" s="4">
        <v>0</v>
      </c>
      <c r="D270" s="4">
        <v>0</v>
      </c>
      <c r="E270" s="4">
        <v>0</v>
      </c>
      <c r="F270" s="4">
        <v>0</v>
      </c>
      <c r="G270" s="8">
        <v>-0.1</v>
      </c>
      <c r="H270" s="8"/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</row>
    <row r="271" spans="1:14" x14ac:dyDescent="0.25">
      <c r="A271" t="s">
        <v>118</v>
      </c>
      <c r="B271" s="4">
        <v>-134538.89000000001</v>
      </c>
      <c r="C271" s="4">
        <v>5495</v>
      </c>
      <c r="D271" s="4">
        <v>5495</v>
      </c>
      <c r="E271" s="4">
        <v>-10228.049999999999</v>
      </c>
      <c r="F271" s="4">
        <v>5430.74</v>
      </c>
      <c r="G271" s="8">
        <v>5495</v>
      </c>
      <c r="H271" s="8"/>
      <c r="I271" s="4">
        <v>1945.26</v>
      </c>
      <c r="J271" s="4">
        <v>0</v>
      </c>
      <c r="K271" s="4">
        <v>0</v>
      </c>
      <c r="L271" s="4">
        <v>-6179</v>
      </c>
      <c r="M271" s="4">
        <v>-3257.72</v>
      </c>
      <c r="N271" s="4">
        <v>-130342.66</v>
      </c>
    </row>
    <row r="272" spans="1:14" x14ac:dyDescent="0.25">
      <c r="A272" t="s">
        <v>119</v>
      </c>
      <c r="B272" s="4">
        <v>-66872.12</v>
      </c>
      <c r="C272" s="4">
        <v>-2081.3200000000002</v>
      </c>
      <c r="D272" s="4">
        <v>-2859.98</v>
      </c>
      <c r="E272" s="4">
        <v>-14541.48</v>
      </c>
      <c r="F272" s="4">
        <v>-4430.75</v>
      </c>
      <c r="G272" s="8">
        <v>-5184.7700000000004</v>
      </c>
      <c r="H272" s="8"/>
      <c r="I272" s="4">
        <v>-6981.08</v>
      </c>
      <c r="J272" s="4">
        <v>0</v>
      </c>
      <c r="K272" s="4">
        <v>0</v>
      </c>
      <c r="L272" s="4">
        <v>-9342.5300000000007</v>
      </c>
      <c r="M272" s="4">
        <v>-16192.54</v>
      </c>
      <c r="N272" s="4">
        <v>-128486.57</v>
      </c>
    </row>
    <row r="273" spans="1:14" x14ac:dyDescent="0.25">
      <c r="A273" t="s">
        <v>120</v>
      </c>
      <c r="B273" s="4">
        <v>-1788337.11</v>
      </c>
      <c r="C273" s="4">
        <v>614.80999999999995</v>
      </c>
      <c r="D273" s="4">
        <v>446.31</v>
      </c>
      <c r="E273" s="4">
        <v>47.82</v>
      </c>
      <c r="F273" s="4">
        <v>199.25</v>
      </c>
      <c r="G273" s="8">
        <v>71.73</v>
      </c>
      <c r="H273" s="8"/>
      <c r="I273" s="4">
        <v>278.94</v>
      </c>
      <c r="J273" s="4">
        <v>0</v>
      </c>
      <c r="K273" s="4">
        <v>0</v>
      </c>
      <c r="L273" s="4">
        <v>478.16</v>
      </c>
      <c r="M273" s="4">
        <v>326.74</v>
      </c>
      <c r="N273" s="4">
        <v>-1785873.35</v>
      </c>
    </row>
    <row r="274" spans="1:14" x14ac:dyDescent="0.25">
      <c r="A274" t="s">
        <v>121</v>
      </c>
      <c r="B274" s="4">
        <v>-4010331.15</v>
      </c>
      <c r="C274" s="4">
        <v>0</v>
      </c>
      <c r="D274" s="4">
        <v>0</v>
      </c>
      <c r="E274" s="4">
        <v>23469.23</v>
      </c>
      <c r="F274" s="4">
        <v>0</v>
      </c>
      <c r="G274" s="8">
        <v>0</v>
      </c>
      <c r="H274" s="8"/>
      <c r="I274" s="4">
        <v>23469.24</v>
      </c>
      <c r="J274" s="4">
        <v>0</v>
      </c>
      <c r="K274" s="4">
        <v>0</v>
      </c>
      <c r="L274" s="4">
        <v>0</v>
      </c>
      <c r="M274" s="4">
        <v>0</v>
      </c>
      <c r="N274" s="4">
        <v>-3963392.68</v>
      </c>
    </row>
    <row r="275" spans="1:14" x14ac:dyDescent="0.25">
      <c r="A275" t="s">
        <v>122</v>
      </c>
      <c r="B275" s="4">
        <v>31843.98</v>
      </c>
      <c r="C275" s="4">
        <v>0</v>
      </c>
      <c r="D275" s="4">
        <v>0</v>
      </c>
      <c r="E275" s="4">
        <v>82.06</v>
      </c>
      <c r="F275" s="4">
        <v>0</v>
      </c>
      <c r="G275" s="8">
        <v>0</v>
      </c>
      <c r="H275" s="8"/>
      <c r="I275" s="4">
        <v>82.06</v>
      </c>
      <c r="J275" s="4">
        <v>0</v>
      </c>
      <c r="K275" s="4">
        <v>0</v>
      </c>
      <c r="L275" s="4">
        <v>0</v>
      </c>
      <c r="M275" s="4">
        <v>0</v>
      </c>
      <c r="N275" s="4">
        <v>32008.1</v>
      </c>
    </row>
    <row r="276" spans="1:14" x14ac:dyDescent="0.25">
      <c r="A276" t="s">
        <v>123</v>
      </c>
      <c r="B276" s="4">
        <v>1096016.8799999999</v>
      </c>
      <c r="C276" s="4">
        <v>0</v>
      </c>
      <c r="D276" s="4">
        <v>0</v>
      </c>
      <c r="E276" s="4">
        <v>-3420.43</v>
      </c>
      <c r="F276" s="4">
        <v>0</v>
      </c>
      <c r="G276" s="8">
        <v>0</v>
      </c>
      <c r="H276" s="8"/>
      <c r="I276" s="4">
        <v>-3420.43</v>
      </c>
      <c r="J276" s="4">
        <v>0</v>
      </c>
      <c r="K276" s="4">
        <v>0</v>
      </c>
      <c r="L276" s="4">
        <v>0</v>
      </c>
      <c r="M276" s="4">
        <v>0</v>
      </c>
      <c r="N276" s="4">
        <v>1089176.02</v>
      </c>
    </row>
    <row r="277" spans="1:14" x14ac:dyDescent="0.25">
      <c r="A277" t="s">
        <v>124</v>
      </c>
      <c r="B277" s="4">
        <v>-1184235.78</v>
      </c>
      <c r="C277" s="4">
        <v>131581.79999999999</v>
      </c>
      <c r="D277" s="4">
        <v>131581.79999999999</v>
      </c>
      <c r="E277" s="4">
        <v>131581.79999999999</v>
      </c>
      <c r="F277" s="4">
        <v>131581.79999999999</v>
      </c>
      <c r="G277" s="8">
        <v>131581.79999999999</v>
      </c>
      <c r="H277" s="8"/>
      <c r="I277" s="4">
        <v>131581.79999999999</v>
      </c>
      <c r="J277" s="4">
        <v>0</v>
      </c>
      <c r="K277" s="4">
        <v>0</v>
      </c>
      <c r="L277" s="4">
        <v>131581.79999999999</v>
      </c>
      <c r="M277" s="4">
        <v>131581.79999999999</v>
      </c>
      <c r="N277" s="4">
        <v>-131581.38</v>
      </c>
    </row>
    <row r="278" spans="1:14" x14ac:dyDescent="0.25">
      <c r="A278" t="s">
        <v>125</v>
      </c>
      <c r="B278" s="4">
        <v>-392120.71</v>
      </c>
      <c r="C278" s="4">
        <v>141387.68</v>
      </c>
      <c r="D278" s="4">
        <v>130906.12</v>
      </c>
      <c r="E278" s="4">
        <v>93427.41</v>
      </c>
      <c r="F278" s="4">
        <v>26399.66</v>
      </c>
      <c r="G278" s="8">
        <v>0</v>
      </c>
      <c r="H278" s="8"/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0.16</v>
      </c>
    </row>
    <row r="279" spans="1:14" x14ac:dyDescent="0.25">
      <c r="A279" t="s">
        <v>126</v>
      </c>
      <c r="B279" s="4">
        <v>-113645.88</v>
      </c>
      <c r="C279" s="4">
        <v>611</v>
      </c>
      <c r="D279" s="4">
        <v>611</v>
      </c>
      <c r="E279" s="4">
        <v>611</v>
      </c>
      <c r="F279" s="4">
        <v>611.01</v>
      </c>
      <c r="G279" s="8">
        <v>611</v>
      </c>
      <c r="H279" s="8"/>
      <c r="I279" s="4">
        <v>611</v>
      </c>
      <c r="J279" s="4">
        <v>0</v>
      </c>
      <c r="K279" s="4">
        <v>0</v>
      </c>
      <c r="L279" s="4">
        <v>611</v>
      </c>
      <c r="M279" s="4">
        <v>611</v>
      </c>
      <c r="N279" s="4">
        <v>-108757.87</v>
      </c>
    </row>
    <row r="280" spans="1:14" x14ac:dyDescent="0.25">
      <c r="A280" t="s">
        <v>127</v>
      </c>
      <c r="B280" s="4">
        <v>-173329.24</v>
      </c>
      <c r="C280" s="4">
        <v>931.88</v>
      </c>
      <c r="D280" s="4">
        <v>931.87</v>
      </c>
      <c r="E280" s="4">
        <v>931.88</v>
      </c>
      <c r="F280" s="4">
        <v>931.88</v>
      </c>
      <c r="G280" s="8">
        <v>931.88</v>
      </c>
      <c r="H280" s="8"/>
      <c r="I280" s="4">
        <v>931.87</v>
      </c>
      <c r="J280" s="4">
        <v>0</v>
      </c>
      <c r="K280" s="4">
        <v>0</v>
      </c>
      <c r="L280" s="4">
        <v>931.88</v>
      </c>
      <c r="M280" s="4">
        <v>931.88</v>
      </c>
      <c r="N280" s="4">
        <v>-165874.22</v>
      </c>
    </row>
    <row r="281" spans="1:14" x14ac:dyDescent="0.25">
      <c r="A281" t="s">
        <v>128</v>
      </c>
      <c r="B281" s="4">
        <v>61826.45</v>
      </c>
      <c r="C281" s="4">
        <v>7126.78</v>
      </c>
      <c r="D281" s="4">
        <v>2859.98</v>
      </c>
      <c r="E281" s="4">
        <v>14541.48</v>
      </c>
      <c r="F281" s="4">
        <v>4430.75</v>
      </c>
      <c r="G281" s="8">
        <v>5184.7700000000004</v>
      </c>
      <c r="H281" s="8"/>
      <c r="I281" s="4">
        <v>6981.09</v>
      </c>
      <c r="J281" s="4">
        <v>0</v>
      </c>
      <c r="K281" s="4">
        <v>0</v>
      </c>
      <c r="L281" s="4">
        <v>9342.52</v>
      </c>
      <c r="M281" s="4">
        <v>16192.54</v>
      </c>
      <c r="N281" s="4">
        <v>128486.36</v>
      </c>
    </row>
    <row r="282" spans="1:14" x14ac:dyDescent="0.25">
      <c r="A282" t="s">
        <v>129</v>
      </c>
      <c r="B282" s="4">
        <v>12730111.119999999</v>
      </c>
      <c r="C282" s="4">
        <v>3581.6</v>
      </c>
      <c r="D282" s="4">
        <v>3630.74</v>
      </c>
      <c r="E282" s="4">
        <v>3675.32</v>
      </c>
      <c r="F282" s="4">
        <v>3669.46</v>
      </c>
      <c r="G282" s="8">
        <v>3661.26</v>
      </c>
      <c r="H282" s="8"/>
      <c r="I282" s="4">
        <v>-12748337.48</v>
      </c>
      <c r="J282" s="4">
        <v>0</v>
      </c>
      <c r="K282" s="4">
        <v>0</v>
      </c>
      <c r="L282" s="4">
        <v>-4.83</v>
      </c>
      <c r="M282" s="4">
        <v>-2.94</v>
      </c>
      <c r="N282" s="4">
        <v>-15.75</v>
      </c>
    </row>
    <row r="283" spans="1:14" x14ac:dyDescent="0.25">
      <c r="A283" t="s">
        <v>130</v>
      </c>
      <c r="B283" s="4">
        <v>-199267.94</v>
      </c>
      <c r="C283" s="4">
        <v>-39.76</v>
      </c>
      <c r="D283" s="4">
        <v>-56.32</v>
      </c>
      <c r="E283" s="4">
        <v>-27.2</v>
      </c>
      <c r="F283" s="4">
        <v>-379.84</v>
      </c>
      <c r="G283" s="8">
        <v>-59.99</v>
      </c>
      <c r="H283" s="8"/>
      <c r="I283" s="4">
        <v>199657.79</v>
      </c>
      <c r="J283" s="4">
        <v>0</v>
      </c>
      <c r="K283" s="4">
        <v>0</v>
      </c>
      <c r="L283" s="4">
        <v>-40.270000000000003</v>
      </c>
      <c r="M283" s="4">
        <v>0</v>
      </c>
      <c r="N283" s="4">
        <v>-213.53</v>
      </c>
    </row>
    <row r="284" spans="1:14" x14ac:dyDescent="0.25">
      <c r="A284" t="s">
        <v>131</v>
      </c>
      <c r="B284" s="4">
        <v>-1081038.6299999999</v>
      </c>
      <c r="C284" s="4">
        <v>336851.13</v>
      </c>
      <c r="D284" s="4">
        <v>278522.15999999997</v>
      </c>
      <c r="E284" s="4">
        <v>-325196.34000000003</v>
      </c>
      <c r="F284" s="4">
        <v>-250114.2</v>
      </c>
      <c r="G284" s="8">
        <v>-163861.95000000001</v>
      </c>
      <c r="H284" s="8"/>
      <c r="I284" s="4">
        <v>253137.57</v>
      </c>
      <c r="J284" s="4">
        <v>0</v>
      </c>
      <c r="K284" s="4">
        <v>0</v>
      </c>
      <c r="L284" s="4">
        <v>85261.68</v>
      </c>
      <c r="M284" s="4">
        <v>-9406.5300000000007</v>
      </c>
      <c r="N284" s="4">
        <v>-875845.11</v>
      </c>
    </row>
    <row r="285" spans="1:14" x14ac:dyDescent="0.25">
      <c r="A285" t="s">
        <v>132</v>
      </c>
      <c r="B285" s="4">
        <v>0.21</v>
      </c>
      <c r="C285" s="4">
        <v>0</v>
      </c>
      <c r="D285" s="4">
        <v>0</v>
      </c>
      <c r="E285" s="4">
        <v>0</v>
      </c>
      <c r="F285" s="4">
        <v>0</v>
      </c>
      <c r="G285" s="8">
        <v>0</v>
      </c>
      <c r="H285" s="8"/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0.21</v>
      </c>
    </row>
    <row r="286" spans="1:14" x14ac:dyDescent="0.25">
      <c r="A286" t="s">
        <v>133</v>
      </c>
      <c r="B286" s="4">
        <v>249836.67</v>
      </c>
      <c r="C286" s="4">
        <v>-10204.129999999999</v>
      </c>
      <c r="D286" s="4">
        <v>-10204.120000000001</v>
      </c>
      <c r="E286" s="4">
        <v>-10204.129999999999</v>
      </c>
      <c r="F286" s="4">
        <v>-10204.129999999999</v>
      </c>
      <c r="G286" s="8">
        <v>-10204.120000000001</v>
      </c>
      <c r="H286" s="8"/>
      <c r="I286" s="4">
        <v>-10204.129999999999</v>
      </c>
      <c r="J286" s="4">
        <v>0</v>
      </c>
      <c r="K286" s="4">
        <v>0</v>
      </c>
      <c r="L286" s="4">
        <v>-10204.129999999999</v>
      </c>
      <c r="M286" s="4">
        <v>-10204.120000000001</v>
      </c>
      <c r="N286" s="4">
        <v>168203.66</v>
      </c>
    </row>
    <row r="287" spans="1:14" x14ac:dyDescent="0.25">
      <c r="A287" t="s">
        <v>134</v>
      </c>
      <c r="B287" s="4">
        <v>-249836.64</v>
      </c>
      <c r="C287" s="4">
        <v>10204.129999999999</v>
      </c>
      <c r="D287" s="4">
        <v>10204.120000000001</v>
      </c>
      <c r="E287" s="4">
        <v>10204.129999999999</v>
      </c>
      <c r="F287" s="4">
        <v>10204.129999999999</v>
      </c>
      <c r="G287" s="8">
        <v>10204.120000000001</v>
      </c>
      <c r="H287" s="8"/>
      <c r="I287" s="4">
        <v>10204.129999999999</v>
      </c>
      <c r="J287" s="4">
        <v>0</v>
      </c>
      <c r="K287" s="4">
        <v>0</v>
      </c>
      <c r="L287" s="4">
        <v>10204.129999999999</v>
      </c>
      <c r="M287" s="4">
        <v>10204.120000000001</v>
      </c>
      <c r="N287" s="4">
        <v>-168203.63</v>
      </c>
    </row>
    <row r="288" spans="1:14" x14ac:dyDescent="0.25">
      <c r="A288" t="s">
        <v>135</v>
      </c>
      <c r="B288" s="4">
        <v>81532.92</v>
      </c>
      <c r="C288" s="4">
        <v>561.96</v>
      </c>
      <c r="D288" s="4">
        <v>546.5</v>
      </c>
      <c r="E288" s="4">
        <v>-4.3600000000000003</v>
      </c>
      <c r="F288" s="4">
        <v>515.9</v>
      </c>
      <c r="G288" s="8">
        <v>500.61</v>
      </c>
      <c r="H288" s="8"/>
      <c r="I288" s="4">
        <v>485.3</v>
      </c>
      <c r="J288" s="4">
        <v>0</v>
      </c>
      <c r="K288" s="4">
        <v>0</v>
      </c>
      <c r="L288" s="4">
        <v>470.17</v>
      </c>
      <c r="M288" s="4">
        <v>454.9</v>
      </c>
      <c r="N288" s="4">
        <v>85063.9</v>
      </c>
    </row>
    <row r="289" spans="1:14" x14ac:dyDescent="0.25">
      <c r="A289" t="s">
        <v>136</v>
      </c>
      <c r="B289" s="4">
        <v>-172032.62</v>
      </c>
      <c r="C289" s="4">
        <v>-1715.67</v>
      </c>
      <c r="D289" s="4">
        <v>-1678.64</v>
      </c>
      <c r="E289" s="4">
        <v>-526.08000000000004</v>
      </c>
      <c r="F289" s="4">
        <v>-1605.39</v>
      </c>
      <c r="G289" s="8">
        <v>-1568.81</v>
      </c>
      <c r="H289" s="8"/>
      <c r="I289" s="4">
        <v>-1532.19</v>
      </c>
      <c r="J289" s="4">
        <v>0</v>
      </c>
      <c r="K289" s="4">
        <v>0</v>
      </c>
      <c r="L289" s="4">
        <v>-1495.93</v>
      </c>
      <c r="M289" s="4">
        <v>-1459.39</v>
      </c>
      <c r="N289" s="4">
        <v>-183614.72</v>
      </c>
    </row>
    <row r="290" spans="1:14" x14ac:dyDescent="0.25">
      <c r="A290" t="s">
        <v>137</v>
      </c>
      <c r="B290" s="4">
        <v>-582569.18000000005</v>
      </c>
      <c r="C290" s="4">
        <v>-6896.11</v>
      </c>
      <c r="D290" s="4">
        <v>-6897.15</v>
      </c>
      <c r="E290" s="4">
        <v>-6898.06</v>
      </c>
      <c r="F290" s="4">
        <v>-6901.54</v>
      </c>
      <c r="G290" s="8">
        <v>-6903.91</v>
      </c>
      <c r="H290" s="8"/>
      <c r="I290" s="4">
        <v>-6906.08</v>
      </c>
      <c r="J290" s="4">
        <v>0</v>
      </c>
      <c r="K290" s="4">
        <v>0</v>
      </c>
      <c r="L290" s="4">
        <v>-6909.46</v>
      </c>
      <c r="M290" s="4">
        <v>-6912</v>
      </c>
      <c r="N290" s="4">
        <v>-637793.49</v>
      </c>
    </row>
    <row r="291" spans="1:14" x14ac:dyDescent="0.25">
      <c r="A291" t="s">
        <v>138</v>
      </c>
      <c r="B291" s="4">
        <v>-0.21</v>
      </c>
      <c r="C291" s="4">
        <v>0</v>
      </c>
      <c r="D291" s="4">
        <v>0</v>
      </c>
      <c r="E291" s="4">
        <v>0</v>
      </c>
      <c r="F291" s="4">
        <v>0</v>
      </c>
      <c r="G291" s="8">
        <v>0</v>
      </c>
      <c r="H291" s="8"/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-0.21</v>
      </c>
    </row>
    <row r="292" spans="1:14" x14ac:dyDescent="0.25">
      <c r="A292" t="s">
        <v>139</v>
      </c>
      <c r="B292" s="4">
        <v>990974</v>
      </c>
      <c r="C292" s="4">
        <v>25371.66</v>
      </c>
      <c r="D292" s="4">
        <v>25682.38</v>
      </c>
      <c r="E292" s="4">
        <v>25996.9</v>
      </c>
      <c r="F292" s="4">
        <v>26315.27</v>
      </c>
      <c r="G292" s="8">
        <v>26637.54</v>
      </c>
      <c r="H292" s="8"/>
      <c r="I292" s="4">
        <v>-1120977.75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</row>
    <row r="293" spans="1:14" x14ac:dyDescent="0.25">
      <c r="A293" t="s">
        <v>140</v>
      </c>
      <c r="B293" s="4">
        <v>-2118020.87</v>
      </c>
      <c r="C293" s="4">
        <v>-60693.919999999998</v>
      </c>
      <c r="D293" s="4">
        <v>-61437.22</v>
      </c>
      <c r="E293" s="4">
        <v>-62189.62</v>
      </c>
      <c r="F293" s="4">
        <v>-62951.22</v>
      </c>
      <c r="G293" s="8">
        <v>-63722.16</v>
      </c>
      <c r="H293" s="8"/>
      <c r="I293" s="4">
        <v>2429015.0099999998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</row>
    <row r="294" spans="1:14" x14ac:dyDescent="0.25">
      <c r="A294" t="s">
        <v>141</v>
      </c>
      <c r="B294" s="4">
        <v>-8325203.71</v>
      </c>
      <c r="C294" s="4">
        <v>0</v>
      </c>
      <c r="D294" s="4">
        <v>0</v>
      </c>
      <c r="E294" s="4">
        <v>0</v>
      </c>
      <c r="F294" s="4">
        <v>0</v>
      </c>
      <c r="G294" s="8">
        <v>0</v>
      </c>
      <c r="H294" s="8"/>
      <c r="I294" s="4">
        <v>8325203.9199999999</v>
      </c>
      <c r="J294" s="4">
        <v>0</v>
      </c>
      <c r="K294" s="4">
        <v>0</v>
      </c>
      <c r="L294" s="4">
        <v>0</v>
      </c>
      <c r="M294" s="4">
        <v>0</v>
      </c>
      <c r="N294" s="4">
        <v>0.21</v>
      </c>
    </row>
    <row r="295" spans="1:14" x14ac:dyDescent="0.25">
      <c r="A295" t="s">
        <v>142</v>
      </c>
      <c r="B295" s="4">
        <v>-12048248.15</v>
      </c>
      <c r="C295" s="4">
        <v>47632.33</v>
      </c>
      <c r="D295" s="4">
        <v>151821.35</v>
      </c>
      <c r="E295" s="4">
        <v>76772.62</v>
      </c>
      <c r="F295" s="4">
        <v>88628.479999999996</v>
      </c>
      <c r="G295" s="8">
        <v>-188121.66</v>
      </c>
      <c r="H295" s="8"/>
      <c r="I295" s="4">
        <v>11691232.58</v>
      </c>
      <c r="J295" s="4">
        <v>0</v>
      </c>
      <c r="K295" s="4">
        <v>0</v>
      </c>
      <c r="L295" s="4">
        <v>99765.9</v>
      </c>
      <c r="M295" s="4">
        <v>80516.570000000007</v>
      </c>
      <c r="N295" s="4">
        <v>0.02</v>
      </c>
    </row>
    <row r="296" spans="1:14" x14ac:dyDescent="0.25">
      <c r="A296" t="s">
        <v>143</v>
      </c>
      <c r="B296" s="4">
        <v>-128029.23</v>
      </c>
      <c r="C296" s="4">
        <v>7814.94</v>
      </c>
      <c r="D296" s="4">
        <v>8181.39</v>
      </c>
      <c r="E296" s="4">
        <v>8004.78</v>
      </c>
      <c r="F296" s="4">
        <v>8010.03</v>
      </c>
      <c r="G296" s="8">
        <v>8004.78</v>
      </c>
      <c r="H296" s="8"/>
      <c r="I296" s="4">
        <v>9407.7900000000009</v>
      </c>
      <c r="J296" s="4">
        <v>0</v>
      </c>
      <c r="K296" s="4">
        <v>0</v>
      </c>
      <c r="L296" s="4">
        <v>2944.41</v>
      </c>
      <c r="M296" s="4">
        <v>2944.2</v>
      </c>
      <c r="N296" s="4">
        <v>-72716.91</v>
      </c>
    </row>
    <row r="297" spans="1:14" x14ac:dyDescent="0.25">
      <c r="A297" t="s">
        <v>146</v>
      </c>
      <c r="B297" s="4">
        <v>-2207067.2400000002</v>
      </c>
      <c r="C297" s="4">
        <v>0</v>
      </c>
      <c r="D297" s="4">
        <v>0</v>
      </c>
      <c r="E297" s="4">
        <v>0</v>
      </c>
      <c r="F297" s="4">
        <v>0</v>
      </c>
      <c r="G297" s="8">
        <v>0</v>
      </c>
      <c r="H297" s="8"/>
      <c r="I297" s="4">
        <v>2207067.2400000002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</row>
    <row r="298" spans="1:14" x14ac:dyDescent="0.25">
      <c r="A298" t="s">
        <v>147</v>
      </c>
      <c r="B298" s="4">
        <v>-9659160.6099999994</v>
      </c>
      <c r="C298" s="4">
        <v>0</v>
      </c>
      <c r="D298" s="4">
        <v>0</v>
      </c>
      <c r="E298" s="4">
        <v>0</v>
      </c>
      <c r="F298" s="4">
        <v>0</v>
      </c>
      <c r="G298" s="8">
        <v>0</v>
      </c>
      <c r="H298" s="8"/>
      <c r="I298" s="4">
        <v>9659160.6099999994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</row>
    <row r="299" spans="1:14" x14ac:dyDescent="0.25">
      <c r="A299" t="s">
        <v>148</v>
      </c>
      <c r="B299" s="4">
        <v>-915809.16</v>
      </c>
      <c r="C299" s="4">
        <v>-79524.06</v>
      </c>
      <c r="D299" s="4">
        <v>-79524.06</v>
      </c>
      <c r="E299" s="4">
        <v>-79524.06</v>
      </c>
      <c r="F299" s="4">
        <v>-79524.06</v>
      </c>
      <c r="G299" s="8">
        <v>-79524.06</v>
      </c>
      <c r="H299" s="8"/>
      <c r="I299" s="4">
        <v>-79524.06</v>
      </c>
      <c r="J299" s="4">
        <v>0</v>
      </c>
      <c r="K299" s="4">
        <v>0</v>
      </c>
      <c r="L299" s="4">
        <v>-79524.06</v>
      </c>
      <c r="M299" s="4">
        <v>-79524.06</v>
      </c>
      <c r="N299" s="4">
        <v>-1552001.64</v>
      </c>
    </row>
    <row r="300" spans="1:14" x14ac:dyDescent="0.25">
      <c r="A300" t="s">
        <v>149</v>
      </c>
      <c r="B300" s="4">
        <v>915809.16</v>
      </c>
      <c r="C300" s="4">
        <v>79524.06</v>
      </c>
      <c r="D300" s="4">
        <v>79524.06</v>
      </c>
      <c r="E300" s="4">
        <v>79524.06</v>
      </c>
      <c r="F300" s="4">
        <v>79524.06</v>
      </c>
      <c r="G300" s="8">
        <v>79524.06</v>
      </c>
      <c r="H300" s="8"/>
      <c r="I300" s="4">
        <v>79524.06</v>
      </c>
      <c r="J300" s="4">
        <v>0</v>
      </c>
      <c r="K300" s="4">
        <v>0</v>
      </c>
      <c r="L300" s="4">
        <v>79524.06</v>
      </c>
      <c r="M300" s="4">
        <v>79524.06</v>
      </c>
      <c r="N300" s="4">
        <v>1552001.64</v>
      </c>
    </row>
    <row r="301" spans="1:14" x14ac:dyDescent="0.25">
      <c r="A301" t="s">
        <v>150</v>
      </c>
      <c r="B301" s="4">
        <v>0.2</v>
      </c>
      <c r="C301" s="4">
        <v>0</v>
      </c>
      <c r="D301" s="4">
        <v>0</v>
      </c>
      <c r="E301" s="4">
        <v>0</v>
      </c>
      <c r="F301" s="4">
        <v>0</v>
      </c>
      <c r="G301" s="8">
        <v>0</v>
      </c>
      <c r="H301" s="8"/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0.2</v>
      </c>
    </row>
    <row r="302" spans="1:14" x14ac:dyDescent="0.25">
      <c r="A302" t="s">
        <v>151</v>
      </c>
      <c r="B302" s="4">
        <v>-2906039.53</v>
      </c>
      <c r="C302" s="4">
        <v>0</v>
      </c>
      <c r="D302" s="4">
        <v>0</v>
      </c>
      <c r="E302" s="4">
        <v>0</v>
      </c>
      <c r="F302" s="4">
        <v>0</v>
      </c>
      <c r="G302" s="8">
        <v>0</v>
      </c>
      <c r="H302" s="8"/>
      <c r="I302" s="4">
        <v>2906039.53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</row>
    <row r="303" spans="1:14" x14ac:dyDescent="0.25">
      <c r="A303" t="s">
        <v>152</v>
      </c>
      <c r="B303" s="4">
        <v>-1767168.71</v>
      </c>
      <c r="C303" s="4">
        <v>0</v>
      </c>
      <c r="D303" s="4">
        <v>0</v>
      </c>
      <c r="E303" s="4">
        <v>0</v>
      </c>
      <c r="F303" s="4">
        <v>0</v>
      </c>
      <c r="G303" s="8">
        <v>0</v>
      </c>
      <c r="H303" s="8"/>
      <c r="I303" s="4">
        <v>1767168.72</v>
      </c>
      <c r="J303" s="4">
        <v>0</v>
      </c>
      <c r="K303" s="4">
        <v>0</v>
      </c>
      <c r="L303" s="4">
        <v>0</v>
      </c>
      <c r="M303" s="4">
        <v>0</v>
      </c>
      <c r="N303" s="4">
        <v>0.01</v>
      </c>
    </row>
    <row r="304" spans="1:14" x14ac:dyDescent="0.25">
      <c r="A304" t="s">
        <v>153</v>
      </c>
      <c r="B304" s="4">
        <v>-476095.74</v>
      </c>
      <c r="C304" s="4">
        <v>-20481.89</v>
      </c>
      <c r="D304" s="4">
        <v>0</v>
      </c>
      <c r="E304" s="4">
        <v>-73391.39</v>
      </c>
      <c r="F304" s="4">
        <v>0</v>
      </c>
      <c r="G304" s="8">
        <v>0</v>
      </c>
      <c r="H304" s="8"/>
      <c r="I304" s="4">
        <v>-5462235.6500000004</v>
      </c>
      <c r="J304" s="4">
        <v>0</v>
      </c>
      <c r="K304" s="4">
        <v>0</v>
      </c>
      <c r="L304" s="4">
        <v>30787.75</v>
      </c>
      <c r="M304" s="4">
        <v>28139.53</v>
      </c>
      <c r="N304" s="4">
        <v>-5973277.3899999997</v>
      </c>
    </row>
    <row r="305" spans="1:14" x14ac:dyDescent="0.25">
      <c r="A305" t="s">
        <v>154</v>
      </c>
      <c r="B305" s="4">
        <v>-55596.24</v>
      </c>
      <c r="C305" s="4">
        <v>584.64</v>
      </c>
      <c r="D305" s="4">
        <v>584.64</v>
      </c>
      <c r="E305" s="4">
        <v>584.64</v>
      </c>
      <c r="F305" s="4">
        <v>584.64</v>
      </c>
      <c r="G305" s="8">
        <v>584.64</v>
      </c>
      <c r="H305" s="8"/>
      <c r="I305" s="4">
        <v>584.64</v>
      </c>
      <c r="J305" s="4">
        <v>0</v>
      </c>
      <c r="K305" s="4">
        <v>0</v>
      </c>
      <c r="L305" s="4">
        <v>584.64</v>
      </c>
      <c r="M305" s="4">
        <v>584.64</v>
      </c>
      <c r="N305" s="4">
        <v>-50919.12</v>
      </c>
    </row>
    <row r="306" spans="1:14" x14ac:dyDescent="0.25">
      <c r="A306" t="s">
        <v>155</v>
      </c>
      <c r="B306" s="4">
        <v>-8658.93</v>
      </c>
      <c r="C306" s="4">
        <v>91.14</v>
      </c>
      <c r="D306" s="4">
        <v>91.14</v>
      </c>
      <c r="E306" s="4">
        <v>91.14</v>
      </c>
      <c r="F306" s="4">
        <v>91.14</v>
      </c>
      <c r="G306" s="8">
        <v>91.14</v>
      </c>
      <c r="H306" s="8"/>
      <c r="I306" s="4">
        <v>91.14</v>
      </c>
      <c r="J306" s="4">
        <v>0</v>
      </c>
      <c r="K306" s="4">
        <v>0</v>
      </c>
      <c r="L306" s="4">
        <v>91.14</v>
      </c>
      <c r="M306" s="4">
        <v>91.14</v>
      </c>
      <c r="N306" s="4">
        <v>-7929.81</v>
      </c>
    </row>
    <row r="307" spans="1:14" x14ac:dyDescent="0.25">
      <c r="A307" t="s">
        <v>156</v>
      </c>
      <c r="B307" s="4">
        <v>-3621420.42</v>
      </c>
      <c r="C307" s="4">
        <v>-343044.82</v>
      </c>
      <c r="D307" s="4">
        <v>-345421.59</v>
      </c>
      <c r="E307" s="4">
        <v>-302022.88</v>
      </c>
      <c r="F307" s="4">
        <v>-343070.27</v>
      </c>
      <c r="G307" s="8">
        <v>-344950.26</v>
      </c>
      <c r="H307" s="8"/>
      <c r="I307" s="4">
        <v>5299897.34</v>
      </c>
      <c r="J307" s="4">
        <v>0</v>
      </c>
      <c r="K307" s="4">
        <v>0</v>
      </c>
      <c r="L307" s="4">
        <v>-75.5</v>
      </c>
      <c r="M307" s="4">
        <v>-161.41999999999999</v>
      </c>
      <c r="N307" s="4">
        <v>-269.82</v>
      </c>
    </row>
    <row r="308" spans="1:14" x14ac:dyDescent="0.25">
      <c r="A308" t="s">
        <v>157</v>
      </c>
      <c r="B308" s="4">
        <v>1498434.51</v>
      </c>
      <c r="C308" s="4">
        <v>141941.6</v>
      </c>
      <c r="D308" s="4">
        <v>142925.03</v>
      </c>
      <c r="E308" s="4">
        <v>124967.95</v>
      </c>
      <c r="F308" s="4">
        <v>141952.12</v>
      </c>
      <c r="G308" s="8">
        <v>142730.01</v>
      </c>
      <c r="H308" s="8"/>
      <c r="I308" s="4">
        <v>-2192937.6</v>
      </c>
      <c r="J308" s="4">
        <v>0</v>
      </c>
      <c r="K308" s="4">
        <v>0</v>
      </c>
      <c r="L308" s="4">
        <v>31.24</v>
      </c>
      <c r="M308" s="4">
        <v>66.790000000000006</v>
      </c>
      <c r="N308" s="4">
        <v>111.65</v>
      </c>
    </row>
    <row r="309" spans="1:14" x14ac:dyDescent="0.25">
      <c r="A309" t="s">
        <v>158</v>
      </c>
      <c r="B309" s="4">
        <v>5269388.1500000004</v>
      </c>
      <c r="C309" s="4">
        <v>0</v>
      </c>
      <c r="D309" s="4">
        <v>0</v>
      </c>
      <c r="E309" s="4">
        <v>0</v>
      </c>
      <c r="F309" s="4">
        <v>0</v>
      </c>
      <c r="G309" s="8">
        <v>0</v>
      </c>
      <c r="H309" s="8"/>
      <c r="I309" s="4">
        <v>-5269388.62</v>
      </c>
      <c r="J309" s="4">
        <v>0</v>
      </c>
      <c r="K309" s="4">
        <v>0</v>
      </c>
      <c r="L309" s="4">
        <v>0</v>
      </c>
      <c r="M309" s="4">
        <v>0</v>
      </c>
      <c r="N309" s="4">
        <v>-0.47</v>
      </c>
    </row>
    <row r="310" spans="1:14" x14ac:dyDescent="0.25">
      <c r="A310" t="s">
        <v>159</v>
      </c>
      <c r="B310" s="4">
        <v>-23207209.23</v>
      </c>
      <c r="C310" s="4">
        <v>-6980.04</v>
      </c>
      <c r="D310" s="4">
        <v>-3187.92</v>
      </c>
      <c r="E310" s="4">
        <v>-5405.36</v>
      </c>
      <c r="F310" s="4">
        <v>-7056.19</v>
      </c>
      <c r="G310" s="8">
        <v>-6067.79</v>
      </c>
      <c r="H310" s="8"/>
      <c r="I310" s="4">
        <v>23222049.809999999</v>
      </c>
      <c r="J310" s="4">
        <v>0</v>
      </c>
      <c r="K310" s="4">
        <v>0</v>
      </c>
      <c r="L310" s="4">
        <v>-15892.95</v>
      </c>
      <c r="M310" s="4">
        <v>-4032.06</v>
      </c>
      <c r="N310" s="4">
        <v>-33781.730000000003</v>
      </c>
    </row>
    <row r="311" spans="1:14" x14ac:dyDescent="0.25">
      <c r="A311" t="s">
        <v>160</v>
      </c>
      <c r="B311" s="4">
        <v>-53866902.939999998</v>
      </c>
      <c r="C311" s="4">
        <v>0</v>
      </c>
      <c r="D311" s="4">
        <v>0</v>
      </c>
      <c r="E311" s="4">
        <v>0</v>
      </c>
      <c r="F311" s="4">
        <v>0</v>
      </c>
      <c r="G311" s="8">
        <v>0</v>
      </c>
      <c r="H311" s="8"/>
      <c r="I311" s="4">
        <v>53866903</v>
      </c>
      <c r="J311" s="4">
        <v>0</v>
      </c>
      <c r="K311" s="4">
        <v>0</v>
      </c>
      <c r="L311" s="4">
        <v>0</v>
      </c>
      <c r="M311" s="4">
        <v>0</v>
      </c>
      <c r="N311" s="4">
        <v>0.06</v>
      </c>
    </row>
    <row r="312" spans="1:14" x14ac:dyDescent="0.25">
      <c r="A312" t="s">
        <v>161</v>
      </c>
      <c r="B312" s="4">
        <v>-10981820.33</v>
      </c>
      <c r="C312" s="4">
        <v>-42123.14</v>
      </c>
      <c r="D312" s="4">
        <v>-46157.919999999998</v>
      </c>
      <c r="E312" s="4">
        <v>-44184.33</v>
      </c>
      <c r="F312" s="4">
        <v>-42778.559999999998</v>
      </c>
      <c r="G312" s="8">
        <v>-44013.21</v>
      </c>
      <c r="H312" s="8"/>
      <c r="I312" s="4">
        <v>-42539.35</v>
      </c>
      <c r="J312" s="4">
        <v>0</v>
      </c>
      <c r="K312" s="4">
        <v>0</v>
      </c>
      <c r="L312" s="4">
        <v>-34684.25</v>
      </c>
      <c r="M312" s="4">
        <v>-46795.07</v>
      </c>
      <c r="N312" s="4">
        <v>-11325096.16</v>
      </c>
    </row>
    <row r="313" spans="1:14" x14ac:dyDescent="0.25">
      <c r="A313" t="s">
        <v>162</v>
      </c>
      <c r="B313" s="4">
        <v>-633315.03</v>
      </c>
      <c r="C313" s="4">
        <v>0</v>
      </c>
      <c r="D313" s="4">
        <v>0</v>
      </c>
      <c r="E313" s="4">
        <v>0</v>
      </c>
      <c r="F313" s="4">
        <v>0</v>
      </c>
      <c r="G313" s="8">
        <v>0</v>
      </c>
      <c r="H313" s="8"/>
      <c r="I313" s="4">
        <v>633314.93999999994</v>
      </c>
      <c r="J313" s="4">
        <v>0</v>
      </c>
      <c r="K313" s="4">
        <v>0</v>
      </c>
      <c r="L313" s="4">
        <v>0</v>
      </c>
      <c r="M313" s="4">
        <v>0</v>
      </c>
      <c r="N313" s="4">
        <v>-0.09</v>
      </c>
    </row>
    <row r="314" spans="1:14" x14ac:dyDescent="0.25">
      <c r="A314" t="s">
        <v>163</v>
      </c>
      <c r="B314" s="4">
        <v>-55944.63</v>
      </c>
      <c r="C314" s="4">
        <v>588.89</v>
      </c>
      <c r="D314" s="4">
        <v>588.89</v>
      </c>
      <c r="E314" s="4">
        <v>588.91999999999996</v>
      </c>
      <c r="F314" s="4">
        <v>588.89</v>
      </c>
      <c r="G314" s="8">
        <v>588.89</v>
      </c>
      <c r="H314" s="8"/>
      <c r="I314" s="4">
        <v>588.89</v>
      </c>
      <c r="J314" s="4">
        <v>0</v>
      </c>
      <c r="K314" s="4">
        <v>0</v>
      </c>
      <c r="L314" s="4">
        <v>588.89</v>
      </c>
      <c r="M314" s="4">
        <v>588.88</v>
      </c>
      <c r="N314" s="4">
        <v>-51233.49</v>
      </c>
    </row>
    <row r="315" spans="1:14" x14ac:dyDescent="0.25">
      <c r="A315" t="s">
        <v>164</v>
      </c>
      <c r="B315" s="4">
        <v>0.03</v>
      </c>
      <c r="C315" s="4">
        <v>0</v>
      </c>
      <c r="D315" s="4">
        <v>0</v>
      </c>
      <c r="E315" s="4">
        <v>0</v>
      </c>
      <c r="F315" s="4">
        <v>0</v>
      </c>
      <c r="G315" s="8">
        <v>0</v>
      </c>
      <c r="H315" s="8"/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0.03</v>
      </c>
    </row>
    <row r="316" spans="1:14" x14ac:dyDescent="0.25">
      <c r="A316" t="s">
        <v>166</v>
      </c>
      <c r="B316" s="4">
        <v>-510503.44</v>
      </c>
      <c r="C316" s="4">
        <v>0</v>
      </c>
      <c r="D316" s="4">
        <v>0</v>
      </c>
      <c r="E316" s="4">
        <v>-74150.16</v>
      </c>
      <c r="F316" s="4">
        <v>0</v>
      </c>
      <c r="G316" s="8">
        <v>0</v>
      </c>
      <c r="H316" s="8"/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-584653.6</v>
      </c>
    </row>
    <row r="317" spans="1:14" x14ac:dyDescent="0.25">
      <c r="A317" t="s">
        <v>167</v>
      </c>
      <c r="B317" s="4">
        <v>-2264523.77</v>
      </c>
      <c r="C317" s="4">
        <v>0</v>
      </c>
      <c r="D317" s="4">
        <v>0</v>
      </c>
      <c r="E317" s="4">
        <v>0</v>
      </c>
      <c r="F317" s="4">
        <v>0</v>
      </c>
      <c r="G317" s="8">
        <v>0</v>
      </c>
      <c r="H317" s="8"/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-2264523.77</v>
      </c>
    </row>
    <row r="318" spans="1:14" x14ac:dyDescent="0.25">
      <c r="A318" t="s">
        <v>216</v>
      </c>
      <c r="B318" s="4">
        <v>0</v>
      </c>
      <c r="C318" s="4">
        <v>0</v>
      </c>
      <c r="D318" s="4">
        <v>0</v>
      </c>
      <c r="E318" s="4">
        <v>-1935903.52</v>
      </c>
      <c r="F318" s="4">
        <v>-3262.96</v>
      </c>
      <c r="G318" s="8">
        <v>-678049.49</v>
      </c>
      <c r="H318" s="8"/>
      <c r="I318" s="4">
        <v>224439.66</v>
      </c>
      <c r="J318" s="4">
        <v>0</v>
      </c>
      <c r="K318" s="4">
        <v>0</v>
      </c>
      <c r="L318" s="4">
        <v>0</v>
      </c>
      <c r="M318" s="4">
        <v>0</v>
      </c>
      <c r="N318" s="4">
        <v>-2392776.31</v>
      </c>
    </row>
    <row r="319" spans="1:14" x14ac:dyDescent="0.25">
      <c r="A319" t="s">
        <v>217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8">
        <v>0</v>
      </c>
      <c r="H319" s="8"/>
      <c r="I319" s="4">
        <v>106973.23</v>
      </c>
      <c r="J319" s="4">
        <v>0</v>
      </c>
      <c r="K319" s="4">
        <v>0</v>
      </c>
      <c r="L319" s="4">
        <v>15423.51</v>
      </c>
      <c r="M319" s="4">
        <v>-262246.64</v>
      </c>
      <c r="N319" s="4">
        <v>-139849.9</v>
      </c>
    </row>
    <row r="320" spans="1:14" x14ac:dyDescent="0.25">
      <c r="A320" t="s">
        <v>218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8">
        <v>0</v>
      </c>
      <c r="H320" s="8"/>
      <c r="I320" s="4">
        <v>4167.43</v>
      </c>
      <c r="J320" s="4">
        <v>0</v>
      </c>
      <c r="K320" s="4">
        <v>0</v>
      </c>
      <c r="L320" s="4">
        <v>496.36</v>
      </c>
      <c r="M320" s="4">
        <v>-9888.8799999999992</v>
      </c>
      <c r="N320" s="4">
        <v>-5225.09</v>
      </c>
    </row>
    <row r="321" spans="1:14" x14ac:dyDescent="0.25">
      <c r="A321" t="s">
        <v>169</v>
      </c>
      <c r="B321" s="4">
        <v>-105164.64</v>
      </c>
      <c r="C321" s="4">
        <v>0</v>
      </c>
      <c r="D321" s="4">
        <v>0</v>
      </c>
      <c r="E321" s="4">
        <v>0</v>
      </c>
      <c r="F321" s="4">
        <v>0</v>
      </c>
      <c r="G321" s="8">
        <v>0</v>
      </c>
      <c r="H321" s="8"/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-105164.64</v>
      </c>
    </row>
    <row r="322" spans="1:14" x14ac:dyDescent="0.25">
      <c r="A322" t="s">
        <v>219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8">
        <v>0</v>
      </c>
      <c r="H322" s="8"/>
      <c r="I322" s="4">
        <v>-104379984.31</v>
      </c>
      <c r="J322" s="4">
        <v>0</v>
      </c>
      <c r="K322" s="4">
        <v>0</v>
      </c>
      <c r="L322" s="4">
        <v>104379984.31</v>
      </c>
      <c r="M322" s="4">
        <v>0</v>
      </c>
      <c r="N322" s="4">
        <v>0</v>
      </c>
    </row>
    <row r="323" spans="1:14" x14ac:dyDescent="0.25">
      <c r="A323" t="s">
        <v>170</v>
      </c>
      <c r="B323" s="4">
        <v>-149247.42000000001</v>
      </c>
      <c r="C323" s="4">
        <v>0</v>
      </c>
      <c r="D323" s="4">
        <v>0</v>
      </c>
      <c r="E323" s="4">
        <v>0</v>
      </c>
      <c r="F323" s="4">
        <v>0</v>
      </c>
      <c r="G323" s="8">
        <v>0</v>
      </c>
      <c r="H323" s="8"/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-149247.42000000001</v>
      </c>
    </row>
    <row r="324" spans="1:14" x14ac:dyDescent="0.25">
      <c r="A324" s="5" t="s">
        <v>197</v>
      </c>
      <c r="B324" s="6">
        <v>-120927353.84</v>
      </c>
      <c r="C324" s="6">
        <v>-609977.24</v>
      </c>
      <c r="D324" s="6">
        <v>-31745.57</v>
      </c>
      <c r="E324" s="6">
        <v>-2092741.47</v>
      </c>
      <c r="F324" s="6">
        <v>808868.25</v>
      </c>
      <c r="G324" s="9">
        <v>-309784.90000000002</v>
      </c>
      <c r="H324" s="9">
        <f>SUM(B324:G324)</f>
        <v>-123162734.77</v>
      </c>
      <c r="I324" s="6">
        <v>-8999382.8499999996</v>
      </c>
      <c r="J324" s="6">
        <v>0</v>
      </c>
      <c r="K324" s="6">
        <v>0</v>
      </c>
      <c r="L324" s="6">
        <v>104507555.08</v>
      </c>
      <c r="M324" s="6">
        <v>1423142.53</v>
      </c>
      <c r="N324" s="6">
        <v>-26231420.010000002</v>
      </c>
    </row>
    <row r="325" spans="1:14" x14ac:dyDescent="0.25">
      <c r="A325" s="7" t="s">
        <v>32</v>
      </c>
    </row>
    <row r="326" spans="1:14" x14ac:dyDescent="0.25">
      <c r="A326" t="s">
        <v>198</v>
      </c>
    </row>
    <row r="327" spans="1:14" x14ac:dyDescent="0.25">
      <c r="A327" t="s">
        <v>38</v>
      </c>
      <c r="B327" s="4">
        <v>-1243953.17</v>
      </c>
      <c r="C327" s="4">
        <v>0</v>
      </c>
      <c r="D327" s="4">
        <v>0</v>
      </c>
      <c r="E327" s="4">
        <v>0</v>
      </c>
      <c r="F327" s="4">
        <v>0</v>
      </c>
      <c r="G327" s="8">
        <v>0</v>
      </c>
      <c r="H327" s="8"/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-1243953.17</v>
      </c>
    </row>
    <row r="328" spans="1:14" x14ac:dyDescent="0.25">
      <c r="A328" s="5" t="s">
        <v>199</v>
      </c>
      <c r="B328" s="6">
        <v>-1243953.17</v>
      </c>
      <c r="C328" s="6">
        <v>0</v>
      </c>
      <c r="D328" s="6">
        <v>0</v>
      </c>
      <c r="E328" s="6">
        <v>0</v>
      </c>
      <c r="F328" s="6">
        <v>0</v>
      </c>
      <c r="G328" s="9">
        <v>0</v>
      </c>
      <c r="H328" s="9">
        <f>SUM(B328:G328)</f>
        <v>-1243953.17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-1243953.17</v>
      </c>
    </row>
    <row r="329" spans="1:14" x14ac:dyDescent="0.25">
      <c r="A329" s="7" t="s">
        <v>32</v>
      </c>
    </row>
    <row r="330" spans="1:14" x14ac:dyDescent="0.25">
      <c r="A330" t="s">
        <v>200</v>
      </c>
    </row>
    <row r="331" spans="1:14" x14ac:dyDescent="0.25">
      <c r="A331" t="s">
        <v>120</v>
      </c>
      <c r="B331" s="4">
        <v>-0.09</v>
      </c>
      <c r="C331" s="4">
        <v>0</v>
      </c>
      <c r="D331" s="4">
        <v>0</v>
      </c>
      <c r="E331" s="4">
        <v>0</v>
      </c>
      <c r="F331" s="4">
        <v>0</v>
      </c>
      <c r="G331" s="8">
        <v>0</v>
      </c>
      <c r="H331" s="8"/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-0.09</v>
      </c>
    </row>
    <row r="332" spans="1:14" x14ac:dyDescent="0.25">
      <c r="A332" s="5" t="s">
        <v>201</v>
      </c>
      <c r="B332" s="6">
        <v>-0.09</v>
      </c>
      <c r="C332" s="6">
        <v>0</v>
      </c>
      <c r="D332" s="6">
        <v>0</v>
      </c>
      <c r="E332" s="6">
        <v>0</v>
      </c>
      <c r="F332" s="6">
        <v>0</v>
      </c>
      <c r="G332" s="9">
        <v>0</v>
      </c>
      <c r="H332" s="9">
        <f>SUM(B332:G332)</f>
        <v>-0.09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-0.09</v>
      </c>
    </row>
    <row r="333" spans="1:14" x14ac:dyDescent="0.25">
      <c r="A333" s="7" t="s">
        <v>32</v>
      </c>
    </row>
    <row r="334" spans="1:14" x14ac:dyDescent="0.25">
      <c r="A334" t="s">
        <v>202</v>
      </c>
    </row>
    <row r="335" spans="1:14" x14ac:dyDescent="0.25">
      <c r="A335" t="s">
        <v>95</v>
      </c>
      <c r="B335" s="4">
        <v>-449906.28</v>
      </c>
      <c r="C335" s="4">
        <v>-2849.14</v>
      </c>
      <c r="D335" s="4">
        <v>-2917.1</v>
      </c>
      <c r="E335" s="4">
        <v>-2733.47</v>
      </c>
      <c r="F335" s="4">
        <v>-3540.6</v>
      </c>
      <c r="G335" s="8">
        <v>-3855.31</v>
      </c>
      <c r="H335" s="8"/>
      <c r="I335" s="4">
        <v>-3847.14</v>
      </c>
      <c r="J335" s="4">
        <v>0</v>
      </c>
      <c r="K335" s="4">
        <v>0</v>
      </c>
      <c r="L335" s="4">
        <v>-3535.39</v>
      </c>
      <c r="M335" s="4">
        <v>-3945.43</v>
      </c>
      <c r="N335" s="4">
        <v>-477129.86</v>
      </c>
    </row>
    <row r="336" spans="1:14" x14ac:dyDescent="0.25">
      <c r="A336" t="s">
        <v>96</v>
      </c>
      <c r="B336" s="4">
        <v>-1705065.05</v>
      </c>
      <c r="C336" s="4">
        <v>2236.25</v>
      </c>
      <c r="D336" s="4">
        <v>-15347.95</v>
      </c>
      <c r="E336" s="4">
        <v>-19114.04</v>
      </c>
      <c r="F336" s="4">
        <v>-24535.99</v>
      </c>
      <c r="G336" s="8">
        <v>-19125.150000000001</v>
      </c>
      <c r="H336" s="8"/>
      <c r="I336" s="4">
        <v>-14211.47</v>
      </c>
      <c r="J336" s="4">
        <v>0</v>
      </c>
      <c r="K336" s="4">
        <v>0</v>
      </c>
      <c r="L336" s="4">
        <v>-32643.83</v>
      </c>
      <c r="M336" s="4">
        <v>-35763.980000000003</v>
      </c>
      <c r="N336" s="4">
        <v>-1863571.21</v>
      </c>
    </row>
    <row r="337" spans="1:14" x14ac:dyDescent="0.25">
      <c r="A337" t="s">
        <v>97</v>
      </c>
      <c r="B337" s="4">
        <v>-311884.78999999998</v>
      </c>
      <c r="C337" s="4">
        <v>1763.17</v>
      </c>
      <c r="D337" s="4">
        <v>1763.18</v>
      </c>
      <c r="E337" s="4">
        <v>1763.18</v>
      </c>
      <c r="F337" s="4">
        <v>1763.18</v>
      </c>
      <c r="G337" s="8">
        <v>1763.18</v>
      </c>
      <c r="H337" s="8"/>
      <c r="I337" s="4">
        <v>12183.91</v>
      </c>
      <c r="J337" s="4">
        <v>0</v>
      </c>
      <c r="K337" s="4">
        <v>0</v>
      </c>
      <c r="L337" s="4">
        <v>-292.18</v>
      </c>
      <c r="M337" s="4">
        <v>5905.22</v>
      </c>
      <c r="N337" s="4">
        <v>-285271.95</v>
      </c>
    </row>
    <row r="338" spans="1:14" x14ac:dyDescent="0.25">
      <c r="A338" t="s">
        <v>98</v>
      </c>
      <c r="B338" s="4">
        <v>-48233.9</v>
      </c>
      <c r="C338" s="4">
        <v>0</v>
      </c>
      <c r="D338" s="4">
        <v>0</v>
      </c>
      <c r="E338" s="4">
        <v>0</v>
      </c>
      <c r="F338" s="4">
        <v>0</v>
      </c>
      <c r="G338" s="8">
        <v>0</v>
      </c>
      <c r="H338" s="8"/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-48233.9</v>
      </c>
    </row>
    <row r="339" spans="1:14" x14ac:dyDescent="0.25">
      <c r="A339" t="s">
        <v>99</v>
      </c>
      <c r="B339" s="4">
        <v>-436803.51</v>
      </c>
      <c r="C339" s="4">
        <v>0</v>
      </c>
      <c r="D339" s="4">
        <v>0</v>
      </c>
      <c r="E339" s="4">
        <v>0</v>
      </c>
      <c r="F339" s="4">
        <v>0</v>
      </c>
      <c r="G339" s="8">
        <v>0</v>
      </c>
      <c r="H339" s="8"/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-436803.51</v>
      </c>
    </row>
    <row r="340" spans="1:14" x14ac:dyDescent="0.25">
      <c r="A340" t="s">
        <v>100</v>
      </c>
      <c r="B340" s="4">
        <v>111404.81</v>
      </c>
      <c r="C340" s="4">
        <v>677</v>
      </c>
      <c r="D340" s="4">
        <v>4751.3999999999996</v>
      </c>
      <c r="E340" s="4">
        <v>2589.66</v>
      </c>
      <c r="F340" s="4">
        <v>341.29</v>
      </c>
      <c r="G340" s="8">
        <v>172.53</v>
      </c>
      <c r="H340" s="8"/>
      <c r="I340" s="4">
        <v>363.75</v>
      </c>
      <c r="J340" s="4">
        <v>0</v>
      </c>
      <c r="K340" s="4">
        <v>0</v>
      </c>
      <c r="L340" s="4">
        <v>470.48</v>
      </c>
      <c r="M340" s="4">
        <v>955.74</v>
      </c>
      <c r="N340" s="4">
        <v>121726.66</v>
      </c>
    </row>
    <row r="341" spans="1:14" x14ac:dyDescent="0.25">
      <c r="A341" t="s">
        <v>101</v>
      </c>
      <c r="B341" s="4">
        <v>-8703804.5</v>
      </c>
      <c r="C341" s="4">
        <v>46224.47</v>
      </c>
      <c r="D341" s="4">
        <v>46224.46</v>
      </c>
      <c r="E341" s="4">
        <v>46224.46</v>
      </c>
      <c r="F341" s="4">
        <v>46224.45</v>
      </c>
      <c r="G341" s="8">
        <v>46224.46</v>
      </c>
      <c r="H341" s="8"/>
      <c r="I341" s="4">
        <v>46224.46</v>
      </c>
      <c r="J341" s="4">
        <v>0</v>
      </c>
      <c r="K341" s="4">
        <v>0</v>
      </c>
      <c r="L341" s="4">
        <v>46224.47</v>
      </c>
      <c r="M341" s="4">
        <v>46224.45</v>
      </c>
      <c r="N341" s="4">
        <v>-8334008.8200000003</v>
      </c>
    </row>
    <row r="342" spans="1:14" x14ac:dyDescent="0.25">
      <c r="A342" t="s">
        <v>102</v>
      </c>
      <c r="B342" s="4">
        <v>-339942.8</v>
      </c>
      <c r="C342" s="4">
        <v>-18493.849999999999</v>
      </c>
      <c r="D342" s="4">
        <v>-19169.439999999999</v>
      </c>
      <c r="E342" s="4">
        <v>-23222.959999999999</v>
      </c>
      <c r="F342" s="4">
        <v>-28838.1</v>
      </c>
      <c r="G342" s="8">
        <v>-23654.89</v>
      </c>
      <c r="H342" s="8"/>
      <c r="I342" s="4">
        <v>-23156.52</v>
      </c>
      <c r="J342" s="4">
        <v>0</v>
      </c>
      <c r="K342" s="4">
        <v>0</v>
      </c>
      <c r="L342" s="4">
        <v>-18947.939999999999</v>
      </c>
      <c r="M342" s="4">
        <v>-24241.87</v>
      </c>
      <c r="N342" s="4">
        <v>-519668.37</v>
      </c>
    </row>
    <row r="343" spans="1:14" x14ac:dyDescent="0.25">
      <c r="A343" t="s">
        <v>103</v>
      </c>
      <c r="B343" s="4">
        <v>669386.92000000004</v>
      </c>
      <c r="C343" s="4">
        <v>3164.07</v>
      </c>
      <c r="D343" s="4">
        <v>4473.8100000000004</v>
      </c>
      <c r="E343" s="4">
        <v>4637.5</v>
      </c>
      <c r="F343" s="4">
        <v>5863.37</v>
      </c>
      <c r="G343" s="8">
        <v>5862.24</v>
      </c>
      <c r="H343" s="8"/>
      <c r="I343" s="4">
        <v>5511.82</v>
      </c>
      <c r="J343" s="4">
        <v>0</v>
      </c>
      <c r="K343" s="4">
        <v>0</v>
      </c>
      <c r="L343" s="4">
        <v>6468.35</v>
      </c>
      <c r="M343" s="4">
        <v>7186.74</v>
      </c>
      <c r="N343" s="4">
        <v>712554.82</v>
      </c>
    </row>
    <row r="344" spans="1:14" x14ac:dyDescent="0.25">
      <c r="A344" t="s">
        <v>104</v>
      </c>
      <c r="B344" s="4">
        <v>8700634.8699999992</v>
      </c>
      <c r="C344" s="4">
        <v>23332.74</v>
      </c>
      <c r="D344" s="4">
        <v>23332.73</v>
      </c>
      <c r="E344" s="4">
        <v>23332.74</v>
      </c>
      <c r="F344" s="4">
        <v>23332.73</v>
      </c>
      <c r="G344" s="8">
        <v>23332.74</v>
      </c>
      <c r="H344" s="8"/>
      <c r="I344" s="4">
        <v>23332.74</v>
      </c>
      <c r="J344" s="4">
        <v>0</v>
      </c>
      <c r="K344" s="4">
        <v>0</v>
      </c>
      <c r="L344" s="4">
        <v>23332.75</v>
      </c>
      <c r="M344" s="4">
        <v>23332.74</v>
      </c>
      <c r="N344" s="4">
        <v>8887296.7799999993</v>
      </c>
    </row>
    <row r="345" spans="1:14" x14ac:dyDescent="0.25">
      <c r="A345" t="s">
        <v>105</v>
      </c>
      <c r="B345" s="4">
        <v>-7849436.2699999996</v>
      </c>
      <c r="C345" s="4">
        <v>3720.94</v>
      </c>
      <c r="D345" s="4">
        <v>3720.94</v>
      </c>
      <c r="E345" s="4">
        <v>3720.94</v>
      </c>
      <c r="F345" s="4">
        <v>3720.93</v>
      </c>
      <c r="G345" s="8">
        <v>3720.94</v>
      </c>
      <c r="H345" s="8"/>
      <c r="I345" s="4">
        <v>3720.93</v>
      </c>
      <c r="J345" s="4">
        <v>0</v>
      </c>
      <c r="K345" s="4">
        <v>0</v>
      </c>
      <c r="L345" s="4">
        <v>3720.93</v>
      </c>
      <c r="M345" s="4">
        <v>3720.94</v>
      </c>
      <c r="N345" s="4">
        <v>-7819668.7800000003</v>
      </c>
    </row>
    <row r="346" spans="1:14" x14ac:dyDescent="0.25">
      <c r="A346" t="s">
        <v>106</v>
      </c>
      <c r="B346" s="4">
        <v>-94285.41</v>
      </c>
      <c r="C346" s="4">
        <v>0</v>
      </c>
      <c r="D346" s="4">
        <v>0</v>
      </c>
      <c r="E346" s="4">
        <v>0</v>
      </c>
      <c r="F346" s="4">
        <v>0</v>
      </c>
      <c r="G346" s="8">
        <v>0</v>
      </c>
      <c r="H346" s="8"/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-94285.41</v>
      </c>
    </row>
    <row r="347" spans="1:14" x14ac:dyDescent="0.25">
      <c r="A347" t="s">
        <v>107</v>
      </c>
      <c r="B347" s="4">
        <v>-1246639.78</v>
      </c>
      <c r="C347" s="4">
        <v>7116.75</v>
      </c>
      <c r="D347" s="4">
        <v>7116.76</v>
      </c>
      <c r="E347" s="4">
        <v>7116.76</v>
      </c>
      <c r="F347" s="4">
        <v>7116.75</v>
      </c>
      <c r="G347" s="8">
        <v>7116.76</v>
      </c>
      <c r="H347" s="8"/>
      <c r="I347" s="4">
        <v>7116.76</v>
      </c>
      <c r="J347" s="4">
        <v>0</v>
      </c>
      <c r="K347" s="4">
        <v>0</v>
      </c>
      <c r="L347" s="4">
        <v>7116.75</v>
      </c>
      <c r="M347" s="4">
        <v>7116.76</v>
      </c>
      <c r="N347" s="4">
        <v>-1189705.73</v>
      </c>
    </row>
    <row r="348" spans="1:14" x14ac:dyDescent="0.25">
      <c r="A348" t="s">
        <v>108</v>
      </c>
      <c r="B348" s="4">
        <v>-34780.199999999997</v>
      </c>
      <c r="C348" s="4">
        <v>0</v>
      </c>
      <c r="D348" s="4">
        <v>0</v>
      </c>
      <c r="E348" s="4">
        <v>0</v>
      </c>
      <c r="F348" s="4">
        <v>0</v>
      </c>
      <c r="G348" s="8">
        <v>0</v>
      </c>
      <c r="H348" s="8"/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-34780.199999999997</v>
      </c>
    </row>
    <row r="349" spans="1:14" x14ac:dyDescent="0.25">
      <c r="A349" t="s">
        <v>109</v>
      </c>
      <c r="B349" s="4">
        <v>-54733.11</v>
      </c>
      <c r="C349" s="4">
        <v>-1106.48</v>
      </c>
      <c r="D349" s="4">
        <v>-1106.47</v>
      </c>
      <c r="E349" s="4">
        <v>-1106.47</v>
      </c>
      <c r="F349" s="4">
        <v>-1106.48</v>
      </c>
      <c r="G349" s="8">
        <v>-1106.47</v>
      </c>
      <c r="H349" s="8"/>
      <c r="I349" s="4">
        <v>-1106.48</v>
      </c>
      <c r="J349" s="4">
        <v>0</v>
      </c>
      <c r="K349" s="4">
        <v>0</v>
      </c>
      <c r="L349" s="4">
        <v>-1106.47</v>
      </c>
      <c r="M349" s="4">
        <v>-1106.47</v>
      </c>
      <c r="N349" s="4">
        <v>-63584.9</v>
      </c>
    </row>
    <row r="350" spans="1:14" x14ac:dyDescent="0.25">
      <c r="A350" t="s">
        <v>110</v>
      </c>
      <c r="B350" s="4">
        <v>-6268043.2300000004</v>
      </c>
      <c r="C350" s="4">
        <v>-37459.69</v>
      </c>
      <c r="D350" s="4">
        <v>-37459.699999999997</v>
      </c>
      <c r="E350" s="4">
        <v>-37459.699999999997</v>
      </c>
      <c r="F350" s="4">
        <v>-37459.699999999997</v>
      </c>
      <c r="G350" s="8">
        <v>-37459.69</v>
      </c>
      <c r="H350" s="8"/>
      <c r="I350" s="4">
        <v>-37459.69</v>
      </c>
      <c r="J350" s="4">
        <v>0</v>
      </c>
      <c r="K350" s="4">
        <v>0</v>
      </c>
      <c r="L350" s="4">
        <v>-37459.699999999997</v>
      </c>
      <c r="M350" s="4">
        <v>-37459.699999999997</v>
      </c>
      <c r="N350" s="4">
        <v>-6567720.7999999998</v>
      </c>
    </row>
    <row r="351" spans="1:14" x14ac:dyDescent="0.25">
      <c r="A351" t="s">
        <v>111</v>
      </c>
      <c r="B351" s="4">
        <v>-473.29</v>
      </c>
      <c r="C351" s="4">
        <v>4.58</v>
      </c>
      <c r="D351" s="4">
        <v>4.58</v>
      </c>
      <c r="E351" s="4">
        <v>4.58</v>
      </c>
      <c r="F351" s="4">
        <v>4.58</v>
      </c>
      <c r="G351" s="8">
        <v>4.58</v>
      </c>
      <c r="H351" s="8"/>
      <c r="I351" s="4">
        <v>4.58</v>
      </c>
      <c r="J351" s="4">
        <v>0</v>
      </c>
      <c r="K351" s="4">
        <v>0</v>
      </c>
      <c r="L351" s="4">
        <v>4.57</v>
      </c>
      <c r="M351" s="4">
        <v>4.58</v>
      </c>
      <c r="N351" s="4">
        <v>-436.66</v>
      </c>
    </row>
    <row r="352" spans="1:14" x14ac:dyDescent="0.25">
      <c r="A352" t="s">
        <v>112</v>
      </c>
      <c r="B352" s="4">
        <v>-8449575.8100000005</v>
      </c>
      <c r="C352" s="4">
        <v>0</v>
      </c>
      <c r="D352" s="4">
        <v>0</v>
      </c>
      <c r="E352" s="4">
        <v>0</v>
      </c>
      <c r="F352" s="4">
        <v>0</v>
      </c>
      <c r="G352" s="8">
        <v>0</v>
      </c>
      <c r="H352" s="8"/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-8449575.8100000005</v>
      </c>
    </row>
    <row r="353" spans="1:14" x14ac:dyDescent="0.25">
      <c r="A353" t="s">
        <v>113</v>
      </c>
      <c r="B353" s="4">
        <v>0.01</v>
      </c>
      <c r="C353" s="4">
        <v>-7.04</v>
      </c>
      <c r="D353" s="4">
        <v>-7.04</v>
      </c>
      <c r="E353" s="4">
        <v>-7.04</v>
      </c>
      <c r="F353" s="4">
        <v>21.12</v>
      </c>
      <c r="G353" s="8">
        <v>0</v>
      </c>
      <c r="H353" s="8"/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0.01</v>
      </c>
    </row>
    <row r="354" spans="1:14" x14ac:dyDescent="0.25">
      <c r="A354" t="s">
        <v>114</v>
      </c>
      <c r="B354" s="4">
        <v>185915.65</v>
      </c>
      <c r="C354" s="4">
        <v>0</v>
      </c>
      <c r="D354" s="4">
        <v>0</v>
      </c>
      <c r="E354" s="4">
        <v>0</v>
      </c>
      <c r="F354" s="4">
        <v>0</v>
      </c>
      <c r="G354" s="8">
        <v>0</v>
      </c>
      <c r="H354" s="8"/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185915.65</v>
      </c>
    </row>
    <row r="355" spans="1:14" x14ac:dyDescent="0.25">
      <c r="A355" t="s">
        <v>40</v>
      </c>
      <c r="B355" s="4">
        <v>28585.75</v>
      </c>
      <c r="C355" s="4">
        <v>-6173.2</v>
      </c>
      <c r="D355" s="4">
        <v>-2993.58</v>
      </c>
      <c r="E355" s="4">
        <v>2352.54</v>
      </c>
      <c r="F355" s="4">
        <v>3830.25</v>
      </c>
      <c r="G355" s="8">
        <v>1009.41</v>
      </c>
      <c r="H355" s="8"/>
      <c r="I355" s="4">
        <v>-259.7</v>
      </c>
      <c r="J355" s="4">
        <v>0</v>
      </c>
      <c r="K355" s="4">
        <v>0</v>
      </c>
      <c r="L355" s="4">
        <v>-3332.9</v>
      </c>
      <c r="M355" s="4">
        <v>-1379.93</v>
      </c>
      <c r="N355" s="4">
        <v>21638.639999999999</v>
      </c>
    </row>
    <row r="356" spans="1:14" x14ac:dyDescent="0.25">
      <c r="A356" t="s">
        <v>215</v>
      </c>
      <c r="B356" s="4">
        <v>0</v>
      </c>
      <c r="C356" s="4">
        <v>0</v>
      </c>
      <c r="D356" s="4">
        <v>0</v>
      </c>
      <c r="E356" s="4">
        <v>-101905.94</v>
      </c>
      <c r="F356" s="4">
        <v>11570.93</v>
      </c>
      <c r="G356" s="8">
        <v>144558.51</v>
      </c>
      <c r="H356" s="8"/>
      <c r="I356" s="4">
        <v>-36997.629999999997</v>
      </c>
      <c r="J356" s="4">
        <v>0</v>
      </c>
      <c r="K356" s="4">
        <v>0</v>
      </c>
      <c r="L356" s="4">
        <v>-14574.25</v>
      </c>
      <c r="M356" s="4">
        <v>73352.509999999995</v>
      </c>
      <c r="N356" s="4">
        <v>76004.13</v>
      </c>
    </row>
    <row r="357" spans="1:14" x14ac:dyDescent="0.25">
      <c r="A357" t="s">
        <v>115</v>
      </c>
      <c r="B357" s="4">
        <v>-95629.67</v>
      </c>
      <c r="C357" s="4">
        <v>-56741.81</v>
      </c>
      <c r="D357" s="4">
        <v>30473.07</v>
      </c>
      <c r="E357" s="4">
        <v>121898.42</v>
      </c>
      <c r="F357" s="4">
        <v>0</v>
      </c>
      <c r="G357" s="8">
        <v>-95629.68</v>
      </c>
      <c r="H357" s="8"/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-95629.67</v>
      </c>
    </row>
    <row r="358" spans="1:14" x14ac:dyDescent="0.25">
      <c r="A358" t="s">
        <v>41</v>
      </c>
      <c r="B358" s="4">
        <v>21554.15</v>
      </c>
      <c r="C358" s="4">
        <v>-18.100000000000001</v>
      </c>
      <c r="D358" s="4">
        <v>100.61</v>
      </c>
      <c r="E358" s="4">
        <v>46.23</v>
      </c>
      <c r="F358" s="4">
        <v>42.3</v>
      </c>
      <c r="G358" s="8">
        <v>-1357.67</v>
      </c>
      <c r="H358" s="8"/>
      <c r="I358" s="4">
        <v>-8198.08</v>
      </c>
      <c r="J358" s="4">
        <v>0</v>
      </c>
      <c r="K358" s="4">
        <v>0</v>
      </c>
      <c r="L358" s="4">
        <v>-3535.78</v>
      </c>
      <c r="M358" s="4">
        <v>570.78</v>
      </c>
      <c r="N358" s="4">
        <v>9204.44</v>
      </c>
    </row>
    <row r="359" spans="1:14" x14ac:dyDescent="0.25">
      <c r="A359" t="s">
        <v>116</v>
      </c>
      <c r="B359" s="4">
        <v>42550.48</v>
      </c>
      <c r="C359" s="4">
        <v>6731.6</v>
      </c>
      <c r="D359" s="4">
        <v>-52571.96</v>
      </c>
      <c r="E359" s="4">
        <v>-3439.05</v>
      </c>
      <c r="F359" s="4">
        <v>47597.57</v>
      </c>
      <c r="G359" s="8">
        <v>-1649.53</v>
      </c>
      <c r="H359" s="8"/>
      <c r="I359" s="4">
        <v>992.23</v>
      </c>
      <c r="J359" s="4">
        <v>0</v>
      </c>
      <c r="K359" s="4">
        <v>0</v>
      </c>
      <c r="L359" s="4">
        <v>6834.07</v>
      </c>
      <c r="M359" s="4">
        <v>8440.48</v>
      </c>
      <c r="N359" s="4">
        <v>55485.89</v>
      </c>
    </row>
    <row r="360" spans="1:14" x14ac:dyDescent="0.25">
      <c r="A360" t="s">
        <v>42</v>
      </c>
      <c r="B360" s="4">
        <v>-6900.08</v>
      </c>
      <c r="C360" s="4">
        <v>1142.8699999999999</v>
      </c>
      <c r="D360" s="4">
        <v>1142.8900000000001</v>
      </c>
      <c r="E360" s="4">
        <v>1142.8699999999999</v>
      </c>
      <c r="F360" s="4">
        <v>1142.8699999999999</v>
      </c>
      <c r="G360" s="8">
        <v>-360.23</v>
      </c>
      <c r="H360" s="8"/>
      <c r="I360" s="4">
        <v>1151.45</v>
      </c>
      <c r="J360" s="4">
        <v>0</v>
      </c>
      <c r="K360" s="4">
        <v>0</v>
      </c>
      <c r="L360" s="4">
        <v>-6727.42</v>
      </c>
      <c r="M360" s="4">
        <v>-2538.85</v>
      </c>
      <c r="N360" s="4">
        <v>-10803.63</v>
      </c>
    </row>
    <row r="361" spans="1:14" x14ac:dyDescent="0.25">
      <c r="A361" t="s">
        <v>43</v>
      </c>
      <c r="B361" s="4">
        <v>31028.22</v>
      </c>
      <c r="C361" s="4">
        <v>-1119.28</v>
      </c>
      <c r="D361" s="4">
        <v>-1033.7</v>
      </c>
      <c r="E361" s="4">
        <v>-99.71</v>
      </c>
      <c r="F361" s="4">
        <v>-508.3</v>
      </c>
      <c r="G361" s="8">
        <v>-462.27</v>
      </c>
      <c r="H361" s="8"/>
      <c r="I361" s="4">
        <v>-830.34</v>
      </c>
      <c r="J361" s="4">
        <v>0</v>
      </c>
      <c r="K361" s="4">
        <v>0</v>
      </c>
      <c r="L361" s="4">
        <v>-177.6</v>
      </c>
      <c r="M361" s="4">
        <v>-244.24</v>
      </c>
      <c r="N361" s="4">
        <v>26552.78</v>
      </c>
    </row>
    <row r="362" spans="1:14" x14ac:dyDescent="0.25">
      <c r="A362" t="s">
        <v>44</v>
      </c>
      <c r="B362" s="4">
        <v>-154190.31</v>
      </c>
      <c r="C362" s="4">
        <v>-618.71</v>
      </c>
      <c r="D362" s="4">
        <v>-618.71</v>
      </c>
      <c r="E362" s="4">
        <v>-407.99</v>
      </c>
      <c r="F362" s="4">
        <v>-548.48</v>
      </c>
      <c r="G362" s="8">
        <v>-548.47</v>
      </c>
      <c r="H362" s="8"/>
      <c r="I362" s="4">
        <v>1616.17</v>
      </c>
      <c r="J362" s="4">
        <v>0</v>
      </c>
      <c r="K362" s="4">
        <v>0</v>
      </c>
      <c r="L362" s="4">
        <v>-187.71</v>
      </c>
      <c r="M362" s="4">
        <v>-187.69</v>
      </c>
      <c r="N362" s="4">
        <v>-155691.9</v>
      </c>
    </row>
    <row r="363" spans="1:14" x14ac:dyDescent="0.25">
      <c r="A363" t="s">
        <v>117</v>
      </c>
      <c r="B363" s="4">
        <v>305971.01</v>
      </c>
      <c r="C363" s="4">
        <v>0</v>
      </c>
      <c r="D363" s="4">
        <v>0</v>
      </c>
      <c r="E363" s="4">
        <v>-1237.76</v>
      </c>
      <c r="F363" s="4">
        <v>0</v>
      </c>
      <c r="G363" s="8">
        <v>0</v>
      </c>
      <c r="H363" s="8"/>
      <c r="I363" s="4">
        <v>-1237.73</v>
      </c>
      <c r="J363" s="4">
        <v>0</v>
      </c>
      <c r="K363" s="4">
        <v>0</v>
      </c>
      <c r="L363" s="4">
        <v>0</v>
      </c>
      <c r="M363" s="4">
        <v>0</v>
      </c>
      <c r="N363" s="4">
        <v>303495.52</v>
      </c>
    </row>
    <row r="364" spans="1:14" x14ac:dyDescent="0.25">
      <c r="A364" t="s">
        <v>45</v>
      </c>
      <c r="B364" s="4">
        <v>2451.4</v>
      </c>
      <c r="C364" s="4">
        <v>11.02</v>
      </c>
      <c r="D364" s="4">
        <v>-99.17</v>
      </c>
      <c r="E364" s="4">
        <v>8.09</v>
      </c>
      <c r="F364" s="4">
        <v>10.050000000000001</v>
      </c>
      <c r="G364" s="8">
        <v>10.039999999999999</v>
      </c>
      <c r="H364" s="8"/>
      <c r="I364" s="4">
        <v>10.050000000000001</v>
      </c>
      <c r="J364" s="4">
        <v>0</v>
      </c>
      <c r="K364" s="4">
        <v>0</v>
      </c>
      <c r="L364" s="4">
        <v>10.039999999999999</v>
      </c>
      <c r="M364" s="4">
        <v>10.039999999999999</v>
      </c>
      <c r="N364" s="4">
        <v>2421.56</v>
      </c>
    </row>
    <row r="365" spans="1:14" x14ac:dyDescent="0.25">
      <c r="A365" t="s">
        <v>46</v>
      </c>
      <c r="B365" s="4">
        <v>-1679.42</v>
      </c>
      <c r="C365" s="4">
        <v>0</v>
      </c>
      <c r="D365" s="4">
        <v>0</v>
      </c>
      <c r="E365" s="4">
        <v>-4.33</v>
      </c>
      <c r="F365" s="4">
        <v>0</v>
      </c>
      <c r="G365" s="8">
        <v>0</v>
      </c>
      <c r="H365" s="8"/>
      <c r="I365" s="4">
        <v>-4.33</v>
      </c>
      <c r="J365" s="4">
        <v>0</v>
      </c>
      <c r="K365" s="4">
        <v>0</v>
      </c>
      <c r="L365" s="4">
        <v>0</v>
      </c>
      <c r="M365" s="4">
        <v>0</v>
      </c>
      <c r="N365" s="4">
        <v>-1688.08</v>
      </c>
    </row>
    <row r="366" spans="1:14" x14ac:dyDescent="0.25">
      <c r="A366" t="s">
        <v>47</v>
      </c>
      <c r="B366" s="4">
        <v>328.34</v>
      </c>
      <c r="C366" s="4">
        <v>0</v>
      </c>
      <c r="D366" s="4">
        <v>-317.91000000000003</v>
      </c>
      <c r="E366" s="4">
        <v>5.38</v>
      </c>
      <c r="F366" s="4">
        <v>0</v>
      </c>
      <c r="G366" s="8">
        <v>0</v>
      </c>
      <c r="H366" s="8"/>
      <c r="I366" s="4">
        <v>0.21</v>
      </c>
      <c r="J366" s="4">
        <v>0</v>
      </c>
      <c r="K366" s="4">
        <v>0</v>
      </c>
      <c r="L366" s="4">
        <v>0</v>
      </c>
      <c r="M366" s="4">
        <v>0</v>
      </c>
      <c r="N366" s="4">
        <v>16.02</v>
      </c>
    </row>
    <row r="367" spans="1:14" x14ac:dyDescent="0.25">
      <c r="A367" t="s">
        <v>48</v>
      </c>
      <c r="B367" s="4">
        <v>-0.03</v>
      </c>
      <c r="C367" s="4">
        <v>0</v>
      </c>
      <c r="D367" s="4">
        <v>0</v>
      </c>
      <c r="E367" s="4">
        <v>0</v>
      </c>
      <c r="F367" s="4">
        <v>0</v>
      </c>
      <c r="G367" s="8">
        <v>0</v>
      </c>
      <c r="H367" s="8"/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-0.03</v>
      </c>
    </row>
    <row r="368" spans="1:14" x14ac:dyDescent="0.25">
      <c r="A368" t="s">
        <v>213</v>
      </c>
      <c r="B368" s="4">
        <v>0</v>
      </c>
      <c r="C368" s="4">
        <v>0</v>
      </c>
      <c r="D368" s="4">
        <v>0</v>
      </c>
      <c r="E368" s="4">
        <v>0</v>
      </c>
      <c r="F368" s="4">
        <v>-49.1</v>
      </c>
      <c r="G368" s="8">
        <v>5.61</v>
      </c>
      <c r="H368" s="8"/>
      <c r="I368" s="4">
        <v>-24.18</v>
      </c>
      <c r="J368" s="4">
        <v>0</v>
      </c>
      <c r="K368" s="4">
        <v>0</v>
      </c>
      <c r="L368" s="4">
        <v>-24.57</v>
      </c>
      <c r="M368" s="4">
        <v>2.57</v>
      </c>
      <c r="N368" s="4">
        <v>-89.67</v>
      </c>
    </row>
    <row r="369" spans="1:14" x14ac:dyDescent="0.25">
      <c r="A369" t="s">
        <v>49</v>
      </c>
      <c r="B369" s="4">
        <v>6.73</v>
      </c>
      <c r="C369" s="4">
        <v>0.55000000000000004</v>
      </c>
      <c r="D369" s="4">
        <v>-4.6399999999999997</v>
      </c>
      <c r="E369" s="4">
        <v>4.09</v>
      </c>
      <c r="F369" s="4">
        <v>0</v>
      </c>
      <c r="G369" s="8">
        <v>0</v>
      </c>
      <c r="H369" s="8"/>
      <c r="I369" s="4">
        <v>0</v>
      </c>
      <c r="J369" s="4">
        <v>0</v>
      </c>
      <c r="K369" s="4">
        <v>0</v>
      </c>
      <c r="L369" s="4">
        <v>92.8</v>
      </c>
      <c r="M369" s="4">
        <v>177.88</v>
      </c>
      <c r="N369" s="4">
        <v>277.41000000000003</v>
      </c>
    </row>
    <row r="370" spans="1:14" x14ac:dyDescent="0.25">
      <c r="A370" t="s">
        <v>50</v>
      </c>
      <c r="B370" s="4">
        <v>-0.01</v>
      </c>
      <c r="C370" s="4">
        <v>0</v>
      </c>
      <c r="D370" s="4">
        <v>0</v>
      </c>
      <c r="E370" s="4">
        <v>0</v>
      </c>
      <c r="F370" s="4">
        <v>0</v>
      </c>
      <c r="G370" s="8">
        <v>0</v>
      </c>
      <c r="H370" s="8"/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-0.01</v>
      </c>
    </row>
    <row r="371" spans="1:14" x14ac:dyDescent="0.25">
      <c r="A371" t="s">
        <v>214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8">
        <v>7.43</v>
      </c>
      <c r="H371" s="8"/>
      <c r="I371" s="4">
        <v>-0.94</v>
      </c>
      <c r="J371" s="4">
        <v>0</v>
      </c>
      <c r="K371" s="4">
        <v>0</v>
      </c>
      <c r="L371" s="4">
        <v>0</v>
      </c>
      <c r="M371" s="4">
        <v>-5.2</v>
      </c>
      <c r="N371" s="4">
        <v>1.29</v>
      </c>
    </row>
    <row r="372" spans="1:14" x14ac:dyDescent="0.25">
      <c r="A372" t="s">
        <v>51</v>
      </c>
      <c r="B372" s="4">
        <v>23316.76</v>
      </c>
      <c r="C372" s="4">
        <v>-225.61</v>
      </c>
      <c r="D372" s="4">
        <v>2370.81</v>
      </c>
      <c r="E372" s="4">
        <v>-20566.900000000001</v>
      </c>
      <c r="F372" s="4">
        <v>1276.26</v>
      </c>
      <c r="G372" s="8">
        <v>1456.14</v>
      </c>
      <c r="H372" s="8"/>
      <c r="I372" s="4">
        <v>5025.21</v>
      </c>
      <c r="J372" s="4">
        <v>0</v>
      </c>
      <c r="K372" s="4">
        <v>0</v>
      </c>
      <c r="L372" s="4">
        <v>4943.62</v>
      </c>
      <c r="M372" s="4">
        <v>3089.69</v>
      </c>
      <c r="N372" s="4">
        <v>20685.98</v>
      </c>
    </row>
    <row r="373" spans="1:14" x14ac:dyDescent="0.25">
      <c r="A373" t="s">
        <v>52</v>
      </c>
      <c r="B373" s="4">
        <v>22593.3</v>
      </c>
      <c r="C373" s="4">
        <v>436.9</v>
      </c>
      <c r="D373" s="4">
        <v>1117.2</v>
      </c>
      <c r="E373" s="4">
        <v>1152.43</v>
      </c>
      <c r="F373" s="4">
        <v>498.72</v>
      </c>
      <c r="G373" s="8">
        <v>57.31</v>
      </c>
      <c r="H373" s="8"/>
      <c r="I373" s="4">
        <v>-17.100000000000001</v>
      </c>
      <c r="J373" s="4">
        <v>0</v>
      </c>
      <c r="K373" s="4">
        <v>0</v>
      </c>
      <c r="L373" s="4">
        <v>-1051.95</v>
      </c>
      <c r="M373" s="4">
        <v>884.73</v>
      </c>
      <c r="N373" s="4">
        <v>25671.54</v>
      </c>
    </row>
    <row r="374" spans="1:14" x14ac:dyDescent="0.25">
      <c r="A374" t="s">
        <v>54</v>
      </c>
      <c r="B374" s="4">
        <v>1310.68</v>
      </c>
      <c r="C374" s="4">
        <v>0</v>
      </c>
      <c r="D374" s="4">
        <v>-507.64</v>
      </c>
      <c r="E374" s="4">
        <v>105.49</v>
      </c>
      <c r="F374" s="4">
        <v>0</v>
      </c>
      <c r="G374" s="8">
        <v>0</v>
      </c>
      <c r="H374" s="8"/>
      <c r="I374" s="4">
        <v>208.88</v>
      </c>
      <c r="J374" s="4">
        <v>0</v>
      </c>
      <c r="K374" s="4">
        <v>0</v>
      </c>
      <c r="L374" s="4">
        <v>0</v>
      </c>
      <c r="M374" s="4">
        <v>0</v>
      </c>
      <c r="N374" s="4">
        <v>1117.4100000000001</v>
      </c>
    </row>
    <row r="375" spans="1:14" x14ac:dyDescent="0.25">
      <c r="A375" t="s">
        <v>55</v>
      </c>
      <c r="B375" s="4">
        <v>-64.58</v>
      </c>
      <c r="C375" s="4">
        <v>-65.099999999999994</v>
      </c>
      <c r="D375" s="4">
        <v>11.66</v>
      </c>
      <c r="E375" s="4">
        <v>53.44</v>
      </c>
      <c r="F375" s="4">
        <v>0</v>
      </c>
      <c r="G375" s="8">
        <v>0</v>
      </c>
      <c r="H375" s="8"/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-64.58</v>
      </c>
    </row>
    <row r="376" spans="1:14" x14ac:dyDescent="0.25">
      <c r="A376" t="s">
        <v>57</v>
      </c>
      <c r="B376" s="4">
        <v>6926.4</v>
      </c>
      <c r="C376" s="4">
        <v>129.79</v>
      </c>
      <c r="D376" s="4">
        <v>1250.5</v>
      </c>
      <c r="E376" s="4">
        <v>-1570.29</v>
      </c>
      <c r="F376" s="4">
        <v>1080.83</v>
      </c>
      <c r="G376" s="8">
        <v>688.77</v>
      </c>
      <c r="H376" s="8"/>
      <c r="I376" s="4">
        <v>688.3</v>
      </c>
      <c r="J376" s="4">
        <v>0</v>
      </c>
      <c r="K376" s="4">
        <v>0</v>
      </c>
      <c r="L376" s="4">
        <v>689.08</v>
      </c>
      <c r="M376" s="4">
        <v>689.12</v>
      </c>
      <c r="N376" s="4">
        <v>10572.5</v>
      </c>
    </row>
    <row r="377" spans="1:14" x14ac:dyDescent="0.25">
      <c r="A377" t="s">
        <v>58</v>
      </c>
      <c r="B377" s="4">
        <v>-0.02</v>
      </c>
      <c r="C377" s="4">
        <v>0</v>
      </c>
      <c r="D377" s="4">
        <v>0</v>
      </c>
      <c r="E377" s="4">
        <v>0</v>
      </c>
      <c r="F377" s="4">
        <v>0</v>
      </c>
      <c r="G377" s="8">
        <v>0</v>
      </c>
      <c r="H377" s="8"/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-0.02</v>
      </c>
    </row>
    <row r="378" spans="1:14" x14ac:dyDescent="0.25">
      <c r="A378" t="s">
        <v>59</v>
      </c>
      <c r="B378" s="4">
        <v>0.03</v>
      </c>
      <c r="C378" s="4">
        <v>0</v>
      </c>
      <c r="D378" s="4">
        <v>0</v>
      </c>
      <c r="E378" s="4">
        <v>0</v>
      </c>
      <c r="F378" s="4">
        <v>0</v>
      </c>
      <c r="G378" s="8">
        <v>0</v>
      </c>
      <c r="H378" s="8"/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0.03</v>
      </c>
    </row>
    <row r="379" spans="1:14" x14ac:dyDescent="0.25">
      <c r="A379" t="s">
        <v>63</v>
      </c>
      <c r="B379" s="4">
        <v>-9.83</v>
      </c>
      <c r="C379" s="4">
        <v>-0.82</v>
      </c>
      <c r="D379" s="4">
        <v>0</v>
      </c>
      <c r="E379" s="4">
        <v>0</v>
      </c>
      <c r="F379" s="4">
        <v>0</v>
      </c>
      <c r="G379" s="8">
        <v>10.65</v>
      </c>
      <c r="H379" s="8"/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</row>
    <row r="380" spans="1:14" x14ac:dyDescent="0.25">
      <c r="A380" t="s">
        <v>118</v>
      </c>
      <c r="B380" s="4">
        <v>-7095.46</v>
      </c>
      <c r="C380" s="4">
        <v>289.8</v>
      </c>
      <c r="D380" s="4">
        <v>289.81</v>
      </c>
      <c r="E380" s="4">
        <v>-539.42999999999995</v>
      </c>
      <c r="F380" s="4">
        <v>286.41000000000003</v>
      </c>
      <c r="G380" s="8">
        <v>289.8</v>
      </c>
      <c r="H380" s="8"/>
      <c r="I380" s="4">
        <v>102.6</v>
      </c>
      <c r="J380" s="4">
        <v>0</v>
      </c>
      <c r="K380" s="4">
        <v>0</v>
      </c>
      <c r="L380" s="4">
        <v>-325.88</v>
      </c>
      <c r="M380" s="4">
        <v>-171.8</v>
      </c>
      <c r="N380" s="4">
        <v>-6874.15</v>
      </c>
    </row>
    <row r="381" spans="1:14" x14ac:dyDescent="0.25">
      <c r="A381" t="s">
        <v>119</v>
      </c>
      <c r="B381" s="4">
        <v>-3526.77</v>
      </c>
      <c r="C381" s="4">
        <v>-109.77</v>
      </c>
      <c r="D381" s="4">
        <v>-150.83000000000001</v>
      </c>
      <c r="E381" s="4">
        <v>-766.91</v>
      </c>
      <c r="F381" s="4">
        <v>-233.66</v>
      </c>
      <c r="G381" s="8">
        <v>-273.45</v>
      </c>
      <c r="H381" s="8"/>
      <c r="I381" s="4">
        <v>-368.18</v>
      </c>
      <c r="J381" s="4">
        <v>0</v>
      </c>
      <c r="K381" s="4">
        <v>0</v>
      </c>
      <c r="L381" s="4">
        <v>-492.71</v>
      </c>
      <c r="M381" s="4">
        <v>-853.98</v>
      </c>
      <c r="N381" s="4">
        <v>-6776.26</v>
      </c>
    </row>
    <row r="382" spans="1:14" x14ac:dyDescent="0.25">
      <c r="A382" t="s">
        <v>120</v>
      </c>
      <c r="B382" s="4">
        <v>-94315.25</v>
      </c>
      <c r="C382" s="4">
        <v>32.44</v>
      </c>
      <c r="D382" s="4">
        <v>23.54</v>
      </c>
      <c r="E382" s="4">
        <v>2.52</v>
      </c>
      <c r="F382" s="4">
        <v>10.5</v>
      </c>
      <c r="G382" s="8">
        <v>3.78</v>
      </c>
      <c r="H382" s="8"/>
      <c r="I382" s="4">
        <v>14.71</v>
      </c>
      <c r="J382" s="4">
        <v>0</v>
      </c>
      <c r="K382" s="4">
        <v>0</v>
      </c>
      <c r="L382" s="4">
        <v>25.22</v>
      </c>
      <c r="M382" s="4">
        <v>17.23</v>
      </c>
      <c r="N382" s="4">
        <v>-94185.31</v>
      </c>
    </row>
    <row r="383" spans="1:14" x14ac:dyDescent="0.25">
      <c r="A383" t="s">
        <v>65</v>
      </c>
      <c r="B383" s="4">
        <v>1498.35</v>
      </c>
      <c r="C383" s="4">
        <v>-819.32</v>
      </c>
      <c r="D383" s="4">
        <v>6746.04</v>
      </c>
      <c r="E383" s="4">
        <v>-581.66999999999996</v>
      </c>
      <c r="F383" s="4">
        <v>-818.18</v>
      </c>
      <c r="G383" s="8">
        <v>-818.18</v>
      </c>
      <c r="H383" s="8"/>
      <c r="I383" s="4">
        <v>-648.41999999999996</v>
      </c>
      <c r="J383" s="4">
        <v>0</v>
      </c>
      <c r="K383" s="4">
        <v>0</v>
      </c>
      <c r="L383" s="4">
        <v>1376.64</v>
      </c>
      <c r="M383" s="4">
        <v>-832.52</v>
      </c>
      <c r="N383" s="4">
        <v>5102.74</v>
      </c>
    </row>
    <row r="384" spans="1:14" x14ac:dyDescent="0.25">
      <c r="A384" t="s">
        <v>66</v>
      </c>
      <c r="B384" s="4">
        <v>0.01</v>
      </c>
      <c r="C384" s="4">
        <v>0</v>
      </c>
      <c r="D384" s="4">
        <v>0</v>
      </c>
      <c r="E384" s="4">
        <v>0</v>
      </c>
      <c r="F384" s="4">
        <v>0</v>
      </c>
      <c r="G384" s="8">
        <v>0</v>
      </c>
      <c r="H384" s="8"/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0.01</v>
      </c>
    </row>
    <row r="385" spans="1:14" x14ac:dyDescent="0.25">
      <c r="A385" t="s">
        <v>67</v>
      </c>
      <c r="B385" s="4">
        <v>-0.01</v>
      </c>
      <c r="C385" s="4">
        <v>0</v>
      </c>
      <c r="D385" s="4">
        <v>0</v>
      </c>
      <c r="E385" s="4">
        <v>0</v>
      </c>
      <c r="F385" s="4">
        <v>0</v>
      </c>
      <c r="G385" s="8">
        <v>0</v>
      </c>
      <c r="H385" s="8"/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-0.01</v>
      </c>
    </row>
    <row r="386" spans="1:14" x14ac:dyDescent="0.25">
      <c r="A386" t="s">
        <v>68</v>
      </c>
      <c r="B386" s="4">
        <v>19076.72</v>
      </c>
      <c r="C386" s="4">
        <v>-6731.59</v>
      </c>
      <c r="D386" s="4">
        <v>52571.95</v>
      </c>
      <c r="E386" s="4">
        <v>3439.05</v>
      </c>
      <c r="F386" s="4">
        <v>-47659.74</v>
      </c>
      <c r="G386" s="8">
        <v>1669.82</v>
      </c>
      <c r="H386" s="8"/>
      <c r="I386" s="4">
        <v>-902.36</v>
      </c>
      <c r="J386" s="4">
        <v>0</v>
      </c>
      <c r="K386" s="4">
        <v>0</v>
      </c>
      <c r="L386" s="4">
        <v>-6751.18</v>
      </c>
      <c r="M386" s="4">
        <v>-8488.5400000000009</v>
      </c>
      <c r="N386" s="4">
        <v>6224.13</v>
      </c>
    </row>
    <row r="387" spans="1:14" x14ac:dyDescent="0.25">
      <c r="A387" t="s">
        <v>121</v>
      </c>
      <c r="B387" s="4">
        <v>-211501.14</v>
      </c>
      <c r="C387" s="4">
        <v>0</v>
      </c>
      <c r="D387" s="4">
        <v>0</v>
      </c>
      <c r="E387" s="4">
        <v>1237.75</v>
      </c>
      <c r="F387" s="4">
        <v>0</v>
      </c>
      <c r="G387" s="8">
        <v>0</v>
      </c>
      <c r="H387" s="8"/>
      <c r="I387" s="4">
        <v>1237.73</v>
      </c>
      <c r="J387" s="4">
        <v>0</v>
      </c>
      <c r="K387" s="4">
        <v>0</v>
      </c>
      <c r="L387" s="4">
        <v>0</v>
      </c>
      <c r="M387" s="4">
        <v>0</v>
      </c>
      <c r="N387" s="4">
        <v>-209025.66</v>
      </c>
    </row>
    <row r="388" spans="1:14" x14ac:dyDescent="0.25">
      <c r="A388" t="s">
        <v>122</v>
      </c>
      <c r="B388" s="4">
        <v>1679.42</v>
      </c>
      <c r="C388" s="4">
        <v>0</v>
      </c>
      <c r="D388" s="4">
        <v>0</v>
      </c>
      <c r="E388" s="4">
        <v>4.33</v>
      </c>
      <c r="F388" s="4">
        <v>0</v>
      </c>
      <c r="G388" s="8">
        <v>0</v>
      </c>
      <c r="H388" s="8"/>
      <c r="I388" s="4">
        <v>4.33</v>
      </c>
      <c r="J388" s="4">
        <v>0</v>
      </c>
      <c r="K388" s="4">
        <v>0</v>
      </c>
      <c r="L388" s="4">
        <v>0</v>
      </c>
      <c r="M388" s="4">
        <v>0</v>
      </c>
      <c r="N388" s="4">
        <v>1688.08</v>
      </c>
    </row>
    <row r="389" spans="1:14" x14ac:dyDescent="0.25">
      <c r="A389" t="s">
        <v>123</v>
      </c>
      <c r="B389" s="4">
        <v>57802.91</v>
      </c>
      <c r="C389" s="4">
        <v>0</v>
      </c>
      <c r="D389" s="4">
        <v>0</v>
      </c>
      <c r="E389" s="4">
        <v>-180.39</v>
      </c>
      <c r="F389" s="4">
        <v>0</v>
      </c>
      <c r="G389" s="8">
        <v>0</v>
      </c>
      <c r="H389" s="8"/>
      <c r="I389" s="4">
        <v>-180.39</v>
      </c>
      <c r="J389" s="4">
        <v>0</v>
      </c>
      <c r="K389" s="4">
        <v>0</v>
      </c>
      <c r="L389" s="4">
        <v>0</v>
      </c>
      <c r="M389" s="4">
        <v>0</v>
      </c>
      <c r="N389" s="4">
        <v>57442.13</v>
      </c>
    </row>
    <row r="390" spans="1:14" x14ac:dyDescent="0.25">
      <c r="A390" t="s">
        <v>124</v>
      </c>
      <c r="B390" s="4">
        <v>-62455.49</v>
      </c>
      <c r="C390" s="4">
        <v>6939.5</v>
      </c>
      <c r="D390" s="4">
        <v>6939.5</v>
      </c>
      <c r="E390" s="4">
        <v>6939.5</v>
      </c>
      <c r="F390" s="4">
        <v>6939.5</v>
      </c>
      <c r="G390" s="8">
        <v>6939.51</v>
      </c>
      <c r="H390" s="8"/>
      <c r="I390" s="4">
        <v>6939.5</v>
      </c>
      <c r="J390" s="4">
        <v>0</v>
      </c>
      <c r="K390" s="4">
        <v>0</v>
      </c>
      <c r="L390" s="4">
        <v>6939.5</v>
      </c>
      <c r="M390" s="4">
        <v>6939.5</v>
      </c>
      <c r="N390" s="4">
        <v>-6939.48</v>
      </c>
    </row>
    <row r="391" spans="1:14" x14ac:dyDescent="0.25">
      <c r="A391" t="s">
        <v>125</v>
      </c>
      <c r="B391" s="4">
        <v>-20680.080000000002</v>
      </c>
      <c r="C391" s="4">
        <v>7456.65</v>
      </c>
      <c r="D391" s="4">
        <v>6903.87</v>
      </c>
      <c r="E391" s="4">
        <v>4927.2700000000004</v>
      </c>
      <c r="F391" s="4">
        <v>1392.3</v>
      </c>
      <c r="G391" s="8">
        <v>0</v>
      </c>
      <c r="H391" s="8"/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0.01</v>
      </c>
    </row>
    <row r="392" spans="1:14" x14ac:dyDescent="0.25">
      <c r="A392" t="s">
        <v>126</v>
      </c>
      <c r="B392" s="4">
        <v>-5993.59</v>
      </c>
      <c r="C392" s="4">
        <v>32.22</v>
      </c>
      <c r="D392" s="4">
        <v>32.24</v>
      </c>
      <c r="E392" s="4">
        <v>32.22</v>
      </c>
      <c r="F392" s="4">
        <v>32.21</v>
      </c>
      <c r="G392" s="8">
        <v>32.229999999999997</v>
      </c>
      <c r="H392" s="8"/>
      <c r="I392" s="4">
        <v>32.22</v>
      </c>
      <c r="J392" s="4">
        <v>0</v>
      </c>
      <c r="K392" s="4">
        <v>0</v>
      </c>
      <c r="L392" s="4">
        <v>32.229999999999997</v>
      </c>
      <c r="M392" s="4">
        <v>32.22</v>
      </c>
      <c r="N392" s="4">
        <v>-5735.8</v>
      </c>
    </row>
    <row r="393" spans="1:14" x14ac:dyDescent="0.25">
      <c r="A393" t="s">
        <v>69</v>
      </c>
      <c r="B393" s="4">
        <v>-0.01</v>
      </c>
      <c r="C393" s="4">
        <v>0</v>
      </c>
      <c r="D393" s="4">
        <v>0</v>
      </c>
      <c r="E393" s="4">
        <v>0</v>
      </c>
      <c r="F393" s="4">
        <v>0</v>
      </c>
      <c r="G393" s="8">
        <v>0</v>
      </c>
      <c r="H393" s="8"/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-0.01</v>
      </c>
    </row>
    <row r="394" spans="1:14" x14ac:dyDescent="0.25">
      <c r="A394" t="s">
        <v>127</v>
      </c>
      <c r="B394" s="4">
        <v>-9141.24</v>
      </c>
      <c r="C394" s="4">
        <v>49.14</v>
      </c>
      <c r="D394" s="4">
        <v>49.16</v>
      </c>
      <c r="E394" s="4">
        <v>49.14</v>
      </c>
      <c r="F394" s="4">
        <v>49.14</v>
      </c>
      <c r="G394" s="8">
        <v>49.14</v>
      </c>
      <c r="H394" s="8"/>
      <c r="I394" s="4">
        <v>49.16</v>
      </c>
      <c r="J394" s="4">
        <v>0</v>
      </c>
      <c r="K394" s="4">
        <v>0</v>
      </c>
      <c r="L394" s="4">
        <v>49.15</v>
      </c>
      <c r="M394" s="4">
        <v>49.13</v>
      </c>
      <c r="N394" s="4">
        <v>-8748.08</v>
      </c>
    </row>
    <row r="395" spans="1:14" x14ac:dyDescent="0.25">
      <c r="A395" t="s">
        <v>128</v>
      </c>
      <c r="B395" s="4">
        <v>3260.67</v>
      </c>
      <c r="C395" s="4">
        <v>375.86</v>
      </c>
      <c r="D395" s="4">
        <v>150.83000000000001</v>
      </c>
      <c r="E395" s="4">
        <v>766.91</v>
      </c>
      <c r="F395" s="4">
        <v>233.66</v>
      </c>
      <c r="G395" s="8">
        <v>273.45</v>
      </c>
      <c r="H395" s="8"/>
      <c r="I395" s="4">
        <v>368.16</v>
      </c>
      <c r="J395" s="4">
        <v>0</v>
      </c>
      <c r="K395" s="4">
        <v>0</v>
      </c>
      <c r="L395" s="4">
        <v>492.73</v>
      </c>
      <c r="M395" s="4">
        <v>853.98</v>
      </c>
      <c r="N395" s="4">
        <v>6776.25</v>
      </c>
    </row>
    <row r="396" spans="1:14" x14ac:dyDescent="0.25">
      <c r="A396" t="s">
        <v>129</v>
      </c>
      <c r="B396" s="4">
        <v>671374.21</v>
      </c>
      <c r="C396" s="4">
        <v>188.9</v>
      </c>
      <c r="D396" s="4">
        <v>191.47</v>
      </c>
      <c r="E396" s="4">
        <v>193.84</v>
      </c>
      <c r="F396" s="4">
        <v>193.52</v>
      </c>
      <c r="G396" s="8">
        <v>193.09</v>
      </c>
      <c r="H396" s="8"/>
      <c r="I396" s="4">
        <v>-672335.45</v>
      </c>
      <c r="J396" s="4">
        <v>0</v>
      </c>
      <c r="K396" s="4">
        <v>0</v>
      </c>
      <c r="L396" s="4">
        <v>-0.26</v>
      </c>
      <c r="M396" s="4">
        <v>-0.15</v>
      </c>
      <c r="N396" s="4">
        <v>-0.83</v>
      </c>
    </row>
    <row r="397" spans="1:14" x14ac:dyDescent="0.25">
      <c r="A397" t="s">
        <v>130</v>
      </c>
      <c r="B397" s="4">
        <v>-10509.2</v>
      </c>
      <c r="C397" s="4">
        <v>-2.09</v>
      </c>
      <c r="D397" s="4">
        <v>-2.97</v>
      </c>
      <c r="E397" s="4">
        <v>-1.45</v>
      </c>
      <c r="F397" s="4">
        <v>-20.03</v>
      </c>
      <c r="G397" s="8">
        <v>-3.15</v>
      </c>
      <c r="H397" s="8"/>
      <c r="I397" s="4">
        <v>10529.77</v>
      </c>
      <c r="J397" s="4">
        <v>0</v>
      </c>
      <c r="K397" s="4">
        <v>0</v>
      </c>
      <c r="L397" s="4">
        <v>-2.14</v>
      </c>
      <c r="M397" s="4">
        <v>0</v>
      </c>
      <c r="N397" s="4">
        <v>-11.26</v>
      </c>
    </row>
    <row r="398" spans="1:14" x14ac:dyDescent="0.25">
      <c r="A398" t="s">
        <v>131</v>
      </c>
      <c r="B398" s="4">
        <v>-57012.97</v>
      </c>
      <c r="C398" s="4">
        <v>17765.21</v>
      </c>
      <c r="D398" s="4">
        <v>14689</v>
      </c>
      <c r="E398" s="4">
        <v>-17150.55</v>
      </c>
      <c r="F398" s="4">
        <v>-13190.79</v>
      </c>
      <c r="G398" s="8">
        <v>-8641.93</v>
      </c>
      <c r="H398" s="8"/>
      <c r="I398" s="4">
        <v>13350.24</v>
      </c>
      <c r="J398" s="4">
        <v>0</v>
      </c>
      <c r="K398" s="4">
        <v>0</v>
      </c>
      <c r="L398" s="4">
        <v>4496.63</v>
      </c>
      <c r="M398" s="4">
        <v>-496.1</v>
      </c>
      <c r="N398" s="4">
        <v>-46191.26</v>
      </c>
    </row>
    <row r="399" spans="1:14" x14ac:dyDescent="0.25">
      <c r="A399" t="s">
        <v>132</v>
      </c>
      <c r="B399" s="4">
        <v>0.01</v>
      </c>
      <c r="C399" s="4">
        <v>0</v>
      </c>
      <c r="D399" s="4">
        <v>0</v>
      </c>
      <c r="E399" s="4">
        <v>0</v>
      </c>
      <c r="F399" s="4">
        <v>0</v>
      </c>
      <c r="G399" s="8">
        <v>0</v>
      </c>
      <c r="H399" s="8"/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0.01</v>
      </c>
    </row>
    <row r="400" spans="1:14" x14ac:dyDescent="0.25">
      <c r="A400" t="s">
        <v>133</v>
      </c>
      <c r="B400" s="4">
        <v>13176.15</v>
      </c>
      <c r="C400" s="4">
        <v>-538.14</v>
      </c>
      <c r="D400" s="4">
        <v>-538.16999999999996</v>
      </c>
      <c r="E400" s="4">
        <v>-538.15</v>
      </c>
      <c r="F400" s="4">
        <v>-538.15</v>
      </c>
      <c r="G400" s="8">
        <v>-538.16999999999996</v>
      </c>
      <c r="H400" s="8"/>
      <c r="I400" s="4">
        <v>-538.15</v>
      </c>
      <c r="J400" s="4">
        <v>0</v>
      </c>
      <c r="K400" s="4">
        <v>0</v>
      </c>
      <c r="L400" s="4">
        <v>-538.16</v>
      </c>
      <c r="M400" s="4">
        <v>-538.16</v>
      </c>
      <c r="N400" s="4">
        <v>8870.9</v>
      </c>
    </row>
    <row r="401" spans="1:14" x14ac:dyDescent="0.25">
      <c r="A401" t="s">
        <v>134</v>
      </c>
      <c r="B401" s="4">
        <v>-13176.14</v>
      </c>
      <c r="C401" s="4">
        <v>538.15</v>
      </c>
      <c r="D401" s="4">
        <v>538.16</v>
      </c>
      <c r="E401" s="4">
        <v>538.16</v>
      </c>
      <c r="F401" s="4">
        <v>538.14</v>
      </c>
      <c r="G401" s="8">
        <v>538.16999999999996</v>
      </c>
      <c r="H401" s="8"/>
      <c r="I401" s="4">
        <v>538.16</v>
      </c>
      <c r="J401" s="4">
        <v>0</v>
      </c>
      <c r="K401" s="4">
        <v>0</v>
      </c>
      <c r="L401" s="4">
        <v>538.14</v>
      </c>
      <c r="M401" s="4">
        <v>538.16999999999996</v>
      </c>
      <c r="N401" s="4">
        <v>-8870.89</v>
      </c>
    </row>
    <row r="402" spans="1:14" x14ac:dyDescent="0.25">
      <c r="A402" t="s">
        <v>135</v>
      </c>
      <c r="B402" s="4">
        <v>4299.97</v>
      </c>
      <c r="C402" s="4">
        <v>29.64</v>
      </c>
      <c r="D402" s="4">
        <v>28.83</v>
      </c>
      <c r="E402" s="4">
        <v>-0.25</v>
      </c>
      <c r="F402" s="4">
        <v>27.21</v>
      </c>
      <c r="G402" s="8">
        <v>26.42</v>
      </c>
      <c r="H402" s="8"/>
      <c r="I402" s="4">
        <v>25.6</v>
      </c>
      <c r="J402" s="4">
        <v>0</v>
      </c>
      <c r="K402" s="4">
        <v>0</v>
      </c>
      <c r="L402" s="4">
        <v>24.78</v>
      </c>
      <c r="M402" s="4">
        <v>24</v>
      </c>
      <c r="N402" s="4">
        <v>4486.2</v>
      </c>
    </row>
    <row r="403" spans="1:14" x14ac:dyDescent="0.25">
      <c r="A403" t="s">
        <v>136</v>
      </c>
      <c r="B403" s="4">
        <v>-9072.85</v>
      </c>
      <c r="C403" s="4">
        <v>-90.47</v>
      </c>
      <c r="D403" s="4">
        <v>-88.54</v>
      </c>
      <c r="E403" s="4">
        <v>-27.74</v>
      </c>
      <c r="F403" s="4">
        <v>-84.69</v>
      </c>
      <c r="G403" s="8">
        <v>-82.73</v>
      </c>
      <c r="H403" s="8"/>
      <c r="I403" s="4">
        <v>-80.790000000000006</v>
      </c>
      <c r="J403" s="4">
        <v>0</v>
      </c>
      <c r="K403" s="4">
        <v>0</v>
      </c>
      <c r="L403" s="4">
        <v>-78.89</v>
      </c>
      <c r="M403" s="4">
        <v>-76.98</v>
      </c>
      <c r="N403" s="4">
        <v>-9683.68</v>
      </c>
    </row>
    <row r="404" spans="1:14" x14ac:dyDescent="0.25">
      <c r="A404" t="s">
        <v>137</v>
      </c>
      <c r="B404" s="4">
        <v>-30724.17</v>
      </c>
      <c r="C404" s="4">
        <v>-363.69</v>
      </c>
      <c r="D404" s="4">
        <v>-363.74</v>
      </c>
      <c r="E404" s="4">
        <v>-363.8</v>
      </c>
      <c r="F404" s="4">
        <v>-364</v>
      </c>
      <c r="G404" s="8">
        <v>-364.09</v>
      </c>
      <c r="H404" s="8"/>
      <c r="I404" s="4">
        <v>-364.24</v>
      </c>
      <c r="J404" s="4">
        <v>0</v>
      </c>
      <c r="K404" s="4">
        <v>0</v>
      </c>
      <c r="L404" s="4">
        <v>-364.38</v>
      </c>
      <c r="M404" s="4">
        <v>-364.51</v>
      </c>
      <c r="N404" s="4">
        <v>-33636.620000000003</v>
      </c>
    </row>
    <row r="405" spans="1:14" x14ac:dyDescent="0.25">
      <c r="A405" t="s">
        <v>138</v>
      </c>
      <c r="B405" s="4">
        <v>-0.01</v>
      </c>
      <c r="C405" s="4">
        <v>0</v>
      </c>
      <c r="D405" s="4">
        <v>0</v>
      </c>
      <c r="E405" s="4">
        <v>0</v>
      </c>
      <c r="F405" s="4">
        <v>0</v>
      </c>
      <c r="G405" s="8">
        <v>0</v>
      </c>
      <c r="H405" s="8"/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-0.01</v>
      </c>
    </row>
    <row r="406" spans="1:14" x14ac:dyDescent="0.25">
      <c r="A406" t="s">
        <v>139</v>
      </c>
      <c r="B406" s="4">
        <v>52263.040000000001</v>
      </c>
      <c r="C406" s="4">
        <v>1338.08</v>
      </c>
      <c r="D406" s="4">
        <v>1354.46</v>
      </c>
      <c r="E406" s="4">
        <v>1371.05</v>
      </c>
      <c r="F406" s="4">
        <v>1387.85</v>
      </c>
      <c r="G406" s="8">
        <v>1404.84</v>
      </c>
      <c r="H406" s="8"/>
      <c r="I406" s="4">
        <v>-59119.32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</row>
    <row r="407" spans="1:14" x14ac:dyDescent="0.25">
      <c r="A407" t="s">
        <v>140</v>
      </c>
      <c r="B407" s="4">
        <v>-111702.45</v>
      </c>
      <c r="C407" s="4">
        <v>-3200.95</v>
      </c>
      <c r="D407" s="4">
        <v>-3240.14</v>
      </c>
      <c r="E407" s="4">
        <v>-3279.82</v>
      </c>
      <c r="F407" s="4">
        <v>-3319.99</v>
      </c>
      <c r="G407" s="8">
        <v>-3360.65</v>
      </c>
      <c r="H407" s="8"/>
      <c r="I407" s="4">
        <v>128104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</row>
    <row r="408" spans="1:14" x14ac:dyDescent="0.25">
      <c r="A408" t="s">
        <v>141</v>
      </c>
      <c r="B408" s="4">
        <v>-439063.49</v>
      </c>
      <c r="C408" s="4">
        <v>0</v>
      </c>
      <c r="D408" s="4">
        <v>0</v>
      </c>
      <c r="E408" s="4">
        <v>0</v>
      </c>
      <c r="F408" s="4">
        <v>0</v>
      </c>
      <c r="G408" s="8">
        <v>0</v>
      </c>
      <c r="H408" s="8"/>
      <c r="I408" s="4">
        <v>439063.5</v>
      </c>
      <c r="J408" s="4">
        <v>0</v>
      </c>
      <c r="K408" s="4">
        <v>0</v>
      </c>
      <c r="L408" s="4">
        <v>0</v>
      </c>
      <c r="M408" s="4">
        <v>0</v>
      </c>
      <c r="N408" s="4">
        <v>0.01</v>
      </c>
    </row>
    <row r="409" spans="1:14" x14ac:dyDescent="0.25">
      <c r="A409" t="s">
        <v>142</v>
      </c>
      <c r="B409" s="4">
        <v>-635413.39</v>
      </c>
      <c r="C409" s="4">
        <v>2512.08</v>
      </c>
      <c r="D409" s="4">
        <v>8006.91</v>
      </c>
      <c r="E409" s="4">
        <v>4048.91</v>
      </c>
      <c r="F409" s="4">
        <v>4674.2</v>
      </c>
      <c r="G409" s="8">
        <v>-9921.36</v>
      </c>
      <c r="H409" s="8"/>
      <c r="I409" s="4">
        <v>616584.72</v>
      </c>
      <c r="J409" s="4">
        <v>0</v>
      </c>
      <c r="K409" s="4">
        <v>0</v>
      </c>
      <c r="L409" s="4">
        <v>5261.56</v>
      </c>
      <c r="M409" s="4">
        <v>4246.3599999999997</v>
      </c>
      <c r="N409" s="4">
        <v>-0.01</v>
      </c>
    </row>
    <row r="410" spans="1:14" x14ac:dyDescent="0.25">
      <c r="A410" t="s">
        <v>143</v>
      </c>
      <c r="B410" s="4">
        <v>-6752.14</v>
      </c>
      <c r="C410" s="4">
        <v>412.15</v>
      </c>
      <c r="D410" s="4">
        <v>431.48</v>
      </c>
      <c r="E410" s="4">
        <v>422.17</v>
      </c>
      <c r="F410" s="4">
        <v>422.43</v>
      </c>
      <c r="G410" s="8">
        <v>422.17</v>
      </c>
      <c r="H410" s="8"/>
      <c r="I410" s="4">
        <v>496.16</v>
      </c>
      <c r="J410" s="4">
        <v>0</v>
      </c>
      <c r="K410" s="4">
        <v>0</v>
      </c>
      <c r="L410" s="4">
        <v>155.28</v>
      </c>
      <c r="M410" s="4">
        <v>155.28</v>
      </c>
      <c r="N410" s="4">
        <v>-3835.02</v>
      </c>
    </row>
    <row r="411" spans="1:14" x14ac:dyDescent="0.25">
      <c r="A411" t="s">
        <v>146</v>
      </c>
      <c r="B411" s="4">
        <v>-116398.67</v>
      </c>
      <c r="C411" s="4">
        <v>0</v>
      </c>
      <c r="D411" s="4">
        <v>0</v>
      </c>
      <c r="E411" s="4">
        <v>0</v>
      </c>
      <c r="F411" s="4">
        <v>0</v>
      </c>
      <c r="G411" s="8">
        <v>0</v>
      </c>
      <c r="H411" s="8"/>
      <c r="I411" s="4">
        <v>116398.67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</row>
    <row r="412" spans="1:14" x14ac:dyDescent="0.25">
      <c r="A412" t="s">
        <v>147</v>
      </c>
      <c r="B412" s="4">
        <v>-509415.14</v>
      </c>
      <c r="C412" s="4">
        <v>0</v>
      </c>
      <c r="D412" s="4">
        <v>0</v>
      </c>
      <c r="E412" s="4">
        <v>0</v>
      </c>
      <c r="F412" s="4">
        <v>0</v>
      </c>
      <c r="G412" s="8">
        <v>0</v>
      </c>
      <c r="H412" s="8"/>
      <c r="I412" s="4">
        <v>509415.14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</row>
    <row r="413" spans="1:14" x14ac:dyDescent="0.25">
      <c r="A413" t="s">
        <v>148</v>
      </c>
      <c r="B413" s="4">
        <v>-48298.92</v>
      </c>
      <c r="C413" s="4">
        <v>-4194.03</v>
      </c>
      <c r="D413" s="4">
        <v>-4194.0200000000004</v>
      </c>
      <c r="E413" s="4">
        <v>-4194.03</v>
      </c>
      <c r="F413" s="4">
        <v>-4194.0200000000004</v>
      </c>
      <c r="G413" s="8">
        <v>-4194.03</v>
      </c>
      <c r="H413" s="8"/>
      <c r="I413" s="4">
        <v>-4194.0200000000004</v>
      </c>
      <c r="J413" s="4">
        <v>0</v>
      </c>
      <c r="K413" s="4">
        <v>0</v>
      </c>
      <c r="L413" s="4">
        <v>-4194.03</v>
      </c>
      <c r="M413" s="4">
        <v>-4194.0200000000004</v>
      </c>
      <c r="N413" s="4">
        <v>-81851.12</v>
      </c>
    </row>
    <row r="414" spans="1:14" x14ac:dyDescent="0.25">
      <c r="A414" t="s">
        <v>149</v>
      </c>
      <c r="B414" s="4">
        <v>48298.92</v>
      </c>
      <c r="C414" s="4">
        <v>4194.03</v>
      </c>
      <c r="D414" s="4">
        <v>4194.0200000000004</v>
      </c>
      <c r="E414" s="4">
        <v>4194.03</v>
      </c>
      <c r="F414" s="4">
        <v>4194.0200000000004</v>
      </c>
      <c r="G414" s="8">
        <v>4194.03</v>
      </c>
      <c r="H414" s="8"/>
      <c r="I414" s="4">
        <v>4194.0200000000004</v>
      </c>
      <c r="J414" s="4">
        <v>0</v>
      </c>
      <c r="K414" s="4">
        <v>0</v>
      </c>
      <c r="L414" s="4">
        <v>4194.03</v>
      </c>
      <c r="M414" s="4">
        <v>4194.0200000000004</v>
      </c>
      <c r="N414" s="4">
        <v>81851.12</v>
      </c>
    </row>
    <row r="415" spans="1:14" x14ac:dyDescent="0.25">
      <c r="A415" t="s">
        <v>150</v>
      </c>
      <c r="B415" s="4">
        <v>0.02</v>
      </c>
      <c r="C415" s="4">
        <v>0</v>
      </c>
      <c r="D415" s="4">
        <v>0</v>
      </c>
      <c r="E415" s="4">
        <v>0</v>
      </c>
      <c r="F415" s="4">
        <v>0</v>
      </c>
      <c r="G415" s="8">
        <v>0</v>
      </c>
      <c r="H415" s="8"/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0.02</v>
      </c>
    </row>
    <row r="416" spans="1:14" x14ac:dyDescent="0.25">
      <c r="A416" t="s">
        <v>151</v>
      </c>
      <c r="B416" s="4">
        <v>-153261.82</v>
      </c>
      <c r="C416" s="4">
        <v>0</v>
      </c>
      <c r="D416" s="4">
        <v>0</v>
      </c>
      <c r="E416" s="4">
        <v>0</v>
      </c>
      <c r="F416" s="4">
        <v>0</v>
      </c>
      <c r="G416" s="8">
        <v>0</v>
      </c>
      <c r="H416" s="8"/>
      <c r="I416" s="4">
        <v>153261.82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</row>
    <row r="417" spans="1:14" x14ac:dyDescent="0.25">
      <c r="A417" t="s">
        <v>152</v>
      </c>
      <c r="B417" s="4">
        <v>-93198.84</v>
      </c>
      <c r="C417" s="4">
        <v>0</v>
      </c>
      <c r="D417" s="4">
        <v>0</v>
      </c>
      <c r="E417" s="4">
        <v>0</v>
      </c>
      <c r="F417" s="4">
        <v>0</v>
      </c>
      <c r="G417" s="8">
        <v>0</v>
      </c>
      <c r="H417" s="8"/>
      <c r="I417" s="4">
        <v>93198.84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</row>
    <row r="418" spans="1:14" x14ac:dyDescent="0.25">
      <c r="A418" t="s">
        <v>70</v>
      </c>
      <c r="B418" s="4">
        <v>-5278.37</v>
      </c>
      <c r="C418" s="4">
        <v>879.73</v>
      </c>
      <c r="D418" s="4">
        <v>879.74</v>
      </c>
      <c r="E418" s="4">
        <v>879.74</v>
      </c>
      <c r="F418" s="4">
        <v>879.73</v>
      </c>
      <c r="G418" s="8">
        <v>879.74</v>
      </c>
      <c r="H418" s="8"/>
      <c r="I418" s="4">
        <v>879.74</v>
      </c>
      <c r="J418" s="4">
        <v>0</v>
      </c>
      <c r="K418" s="4">
        <v>0</v>
      </c>
      <c r="L418" s="4">
        <v>-10835.98</v>
      </c>
      <c r="M418" s="4">
        <v>985.1</v>
      </c>
      <c r="N418" s="4">
        <v>-9850.83</v>
      </c>
    </row>
    <row r="419" spans="1:14" x14ac:dyDescent="0.25">
      <c r="A419" t="s">
        <v>153</v>
      </c>
      <c r="B419" s="4">
        <v>-25108.85</v>
      </c>
      <c r="C419" s="4">
        <v>-1080.19</v>
      </c>
      <c r="D419" s="4">
        <v>0</v>
      </c>
      <c r="E419" s="4">
        <v>-3870.6</v>
      </c>
      <c r="F419" s="4">
        <v>0</v>
      </c>
      <c r="G419" s="8">
        <v>0</v>
      </c>
      <c r="H419" s="8"/>
      <c r="I419" s="4">
        <v>-288073.21999999997</v>
      </c>
      <c r="J419" s="4">
        <v>0</v>
      </c>
      <c r="K419" s="4">
        <v>0</v>
      </c>
      <c r="L419" s="4">
        <v>1623.72</v>
      </c>
      <c r="M419" s="4">
        <v>1484.05</v>
      </c>
      <c r="N419" s="4">
        <v>-315025.09000000003</v>
      </c>
    </row>
    <row r="420" spans="1:14" x14ac:dyDescent="0.25">
      <c r="A420" t="s">
        <v>154</v>
      </c>
      <c r="B420" s="4">
        <v>-2932.09</v>
      </c>
      <c r="C420" s="4">
        <v>30.83</v>
      </c>
      <c r="D420" s="4">
        <v>30.83</v>
      </c>
      <c r="E420" s="4">
        <v>30.84</v>
      </c>
      <c r="F420" s="4">
        <v>30.83</v>
      </c>
      <c r="G420" s="8">
        <v>30.83</v>
      </c>
      <c r="H420" s="8"/>
      <c r="I420" s="4">
        <v>30.84</v>
      </c>
      <c r="J420" s="4">
        <v>0</v>
      </c>
      <c r="K420" s="4">
        <v>0</v>
      </c>
      <c r="L420" s="4">
        <v>30.83</v>
      </c>
      <c r="M420" s="4">
        <v>30.83</v>
      </c>
      <c r="N420" s="4">
        <v>-2685.43</v>
      </c>
    </row>
    <row r="421" spans="1:14" x14ac:dyDescent="0.25">
      <c r="A421" t="s">
        <v>155</v>
      </c>
      <c r="B421" s="4">
        <v>-456.66</v>
      </c>
      <c r="C421" s="4">
        <v>4.8</v>
      </c>
      <c r="D421" s="4">
        <v>4.8099999999999996</v>
      </c>
      <c r="E421" s="4">
        <v>4.8099999999999996</v>
      </c>
      <c r="F421" s="4">
        <v>4.8</v>
      </c>
      <c r="G421" s="8">
        <v>4.8099999999999996</v>
      </c>
      <c r="H421" s="8"/>
      <c r="I421" s="4">
        <v>4.8099999999999996</v>
      </c>
      <c r="J421" s="4">
        <v>0</v>
      </c>
      <c r="K421" s="4">
        <v>0</v>
      </c>
      <c r="L421" s="4">
        <v>4.8</v>
      </c>
      <c r="M421" s="4">
        <v>4.8099999999999996</v>
      </c>
      <c r="N421" s="4">
        <v>-418.21</v>
      </c>
    </row>
    <row r="422" spans="1:14" x14ac:dyDescent="0.25">
      <c r="A422" t="s">
        <v>156</v>
      </c>
      <c r="B422" s="4">
        <v>-190990.34</v>
      </c>
      <c r="C422" s="4">
        <v>-18091.87</v>
      </c>
      <c r="D422" s="4">
        <v>-18217.21</v>
      </c>
      <c r="E422" s="4">
        <v>-15928.41</v>
      </c>
      <c r="F422" s="4">
        <v>-18093.2</v>
      </c>
      <c r="G422" s="8">
        <v>-18192.36</v>
      </c>
      <c r="H422" s="8"/>
      <c r="I422" s="4">
        <v>279511.65000000002</v>
      </c>
      <c r="J422" s="4">
        <v>0</v>
      </c>
      <c r="K422" s="4">
        <v>0</v>
      </c>
      <c r="L422" s="4">
        <v>-3.98</v>
      </c>
      <c r="M422" s="4">
        <v>-8.51</v>
      </c>
      <c r="N422" s="4">
        <v>-14.23</v>
      </c>
    </row>
    <row r="423" spans="1:14" x14ac:dyDescent="0.25">
      <c r="A423" t="s">
        <v>157</v>
      </c>
      <c r="B423" s="4">
        <v>79026.039999999994</v>
      </c>
      <c r="C423" s="4">
        <v>7485.87</v>
      </c>
      <c r="D423" s="4">
        <v>7537.73</v>
      </c>
      <c r="E423" s="4">
        <v>6590.69</v>
      </c>
      <c r="F423" s="4">
        <v>7486.43</v>
      </c>
      <c r="G423" s="8">
        <v>7527.45</v>
      </c>
      <c r="H423" s="8"/>
      <c r="I423" s="4">
        <v>-115653.49</v>
      </c>
      <c r="J423" s="4">
        <v>0</v>
      </c>
      <c r="K423" s="4">
        <v>0</v>
      </c>
      <c r="L423" s="4">
        <v>1.64</v>
      </c>
      <c r="M423" s="4">
        <v>3.53</v>
      </c>
      <c r="N423" s="4">
        <v>5.89</v>
      </c>
    </row>
    <row r="424" spans="1:14" x14ac:dyDescent="0.25">
      <c r="A424" t="s">
        <v>158</v>
      </c>
      <c r="B424" s="4">
        <v>277902.63</v>
      </c>
      <c r="C424" s="4">
        <v>0</v>
      </c>
      <c r="D424" s="4">
        <v>0</v>
      </c>
      <c r="E424" s="4">
        <v>0</v>
      </c>
      <c r="F424" s="4">
        <v>0</v>
      </c>
      <c r="G424" s="8">
        <v>0</v>
      </c>
      <c r="H424" s="8"/>
      <c r="I424" s="4">
        <v>-277902.65999999997</v>
      </c>
      <c r="J424" s="4">
        <v>0</v>
      </c>
      <c r="K424" s="4">
        <v>0</v>
      </c>
      <c r="L424" s="4">
        <v>0</v>
      </c>
      <c r="M424" s="4">
        <v>0</v>
      </c>
      <c r="N424" s="4">
        <v>-0.03</v>
      </c>
    </row>
    <row r="425" spans="1:14" x14ac:dyDescent="0.25">
      <c r="A425" t="s">
        <v>159</v>
      </c>
      <c r="B425" s="4">
        <v>-1223926.6100000001</v>
      </c>
      <c r="C425" s="4">
        <v>-368.14</v>
      </c>
      <c r="D425" s="4">
        <v>-168.12</v>
      </c>
      <c r="E425" s="4">
        <v>-285.08</v>
      </c>
      <c r="F425" s="4">
        <v>-372.12</v>
      </c>
      <c r="G425" s="8">
        <v>-320.01</v>
      </c>
      <c r="H425" s="8"/>
      <c r="I425" s="4">
        <v>1224709.29</v>
      </c>
      <c r="J425" s="4">
        <v>0</v>
      </c>
      <c r="K425" s="4">
        <v>0</v>
      </c>
      <c r="L425" s="4">
        <v>-838.19</v>
      </c>
      <c r="M425" s="4">
        <v>-212.65</v>
      </c>
      <c r="N425" s="4">
        <v>-1781.63</v>
      </c>
    </row>
    <row r="426" spans="1:14" x14ac:dyDescent="0.25">
      <c r="A426" t="s">
        <v>160</v>
      </c>
      <c r="B426" s="4">
        <v>-2840890.32</v>
      </c>
      <c r="C426" s="4">
        <v>0</v>
      </c>
      <c r="D426" s="4">
        <v>0</v>
      </c>
      <c r="E426" s="4">
        <v>0</v>
      </c>
      <c r="F426" s="4">
        <v>0</v>
      </c>
      <c r="G426" s="8">
        <v>0</v>
      </c>
      <c r="H426" s="8"/>
      <c r="I426" s="4">
        <v>2840890.32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</row>
    <row r="427" spans="1:14" x14ac:dyDescent="0.25">
      <c r="A427" t="s">
        <v>161</v>
      </c>
      <c r="B427" s="4">
        <v>-579170.98</v>
      </c>
      <c r="C427" s="4">
        <v>-2221.5300000000002</v>
      </c>
      <c r="D427" s="4">
        <v>-2434.33</v>
      </c>
      <c r="E427" s="4">
        <v>-2330.23</v>
      </c>
      <c r="F427" s="4">
        <v>-2256.11</v>
      </c>
      <c r="G427" s="8">
        <v>-2321.2199999999998</v>
      </c>
      <c r="H427" s="8"/>
      <c r="I427" s="4">
        <v>-2243.4899999999998</v>
      </c>
      <c r="J427" s="4">
        <v>0</v>
      </c>
      <c r="K427" s="4">
        <v>0</v>
      </c>
      <c r="L427" s="4">
        <v>-1829.21</v>
      </c>
      <c r="M427" s="4">
        <v>-2467.9299999999998</v>
      </c>
      <c r="N427" s="4">
        <v>-597275.03</v>
      </c>
    </row>
    <row r="428" spans="1:14" x14ac:dyDescent="0.25">
      <c r="A428" t="s">
        <v>162</v>
      </c>
      <c r="B428" s="4">
        <v>-33400.449999999997</v>
      </c>
      <c r="C428" s="4">
        <v>0</v>
      </c>
      <c r="D428" s="4">
        <v>0</v>
      </c>
      <c r="E428" s="4">
        <v>0</v>
      </c>
      <c r="F428" s="4">
        <v>0</v>
      </c>
      <c r="G428" s="8">
        <v>0</v>
      </c>
      <c r="H428" s="8"/>
      <c r="I428" s="4">
        <v>33400.43</v>
      </c>
      <c r="J428" s="4">
        <v>0</v>
      </c>
      <c r="K428" s="4">
        <v>0</v>
      </c>
      <c r="L428" s="4">
        <v>0</v>
      </c>
      <c r="M428" s="4">
        <v>0</v>
      </c>
      <c r="N428" s="4">
        <v>-0.02</v>
      </c>
    </row>
    <row r="429" spans="1:14" x14ac:dyDescent="0.25">
      <c r="A429" t="s">
        <v>163</v>
      </c>
      <c r="B429" s="4">
        <v>-2950.46</v>
      </c>
      <c r="C429" s="4">
        <v>31.05</v>
      </c>
      <c r="D429" s="4">
        <v>31.06</v>
      </c>
      <c r="E429" s="4">
        <v>31.07</v>
      </c>
      <c r="F429" s="4">
        <v>31.05</v>
      </c>
      <c r="G429" s="8">
        <v>31.06</v>
      </c>
      <c r="H429" s="8"/>
      <c r="I429" s="4">
        <v>31.05</v>
      </c>
      <c r="J429" s="4">
        <v>0</v>
      </c>
      <c r="K429" s="4">
        <v>0</v>
      </c>
      <c r="L429" s="4">
        <v>31.06</v>
      </c>
      <c r="M429" s="4">
        <v>31.07</v>
      </c>
      <c r="N429" s="4">
        <v>-2701.99</v>
      </c>
    </row>
    <row r="430" spans="1:14" x14ac:dyDescent="0.25">
      <c r="A430" t="s">
        <v>71</v>
      </c>
      <c r="B430" s="4">
        <v>-271345.86</v>
      </c>
      <c r="C430" s="4">
        <v>-2004</v>
      </c>
      <c r="D430" s="4">
        <v>-2003.77</v>
      </c>
      <c r="E430" s="4">
        <v>-1973.23</v>
      </c>
      <c r="F430" s="4">
        <v>-1993.9</v>
      </c>
      <c r="G430" s="8">
        <v>-1946.2</v>
      </c>
      <c r="H430" s="8"/>
      <c r="I430" s="4">
        <v>-4736.6899999999996</v>
      </c>
      <c r="J430" s="4">
        <v>0</v>
      </c>
      <c r="K430" s="4">
        <v>0</v>
      </c>
      <c r="L430" s="4">
        <v>-2456.12</v>
      </c>
      <c r="M430" s="4">
        <v>-2455.64</v>
      </c>
      <c r="N430" s="4">
        <v>-290915.40999999997</v>
      </c>
    </row>
    <row r="431" spans="1:14" x14ac:dyDescent="0.25">
      <c r="A431" t="s">
        <v>72</v>
      </c>
      <c r="B431" s="4">
        <v>-52245.88</v>
      </c>
      <c r="C431" s="4">
        <v>0</v>
      </c>
      <c r="D431" s="4">
        <v>0</v>
      </c>
      <c r="E431" s="4">
        <v>180.38</v>
      </c>
      <c r="F431" s="4">
        <v>0</v>
      </c>
      <c r="G431" s="8">
        <v>0</v>
      </c>
      <c r="H431" s="8"/>
      <c r="I431" s="4">
        <v>180.4</v>
      </c>
      <c r="J431" s="4">
        <v>0</v>
      </c>
      <c r="K431" s="4">
        <v>0</v>
      </c>
      <c r="L431" s="4">
        <v>0</v>
      </c>
      <c r="M431" s="4">
        <v>0</v>
      </c>
      <c r="N431" s="4">
        <v>-51885.1</v>
      </c>
    </row>
    <row r="432" spans="1:14" x14ac:dyDescent="0.25">
      <c r="A432" t="s">
        <v>73</v>
      </c>
      <c r="B432" s="4">
        <v>26923.46</v>
      </c>
      <c r="C432" s="4">
        <v>0</v>
      </c>
      <c r="D432" s="4">
        <v>0</v>
      </c>
      <c r="E432" s="4">
        <v>3910.62</v>
      </c>
      <c r="F432" s="4">
        <v>0</v>
      </c>
      <c r="G432" s="8">
        <v>0</v>
      </c>
      <c r="H432" s="8"/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30834.080000000002</v>
      </c>
    </row>
    <row r="433" spans="1:14" x14ac:dyDescent="0.25">
      <c r="A433" t="s">
        <v>74</v>
      </c>
      <c r="B433" s="4">
        <v>983843.61</v>
      </c>
      <c r="C433" s="4">
        <v>3950.44</v>
      </c>
      <c r="D433" s="4">
        <v>4357.68</v>
      </c>
      <c r="E433" s="4">
        <v>3977.69</v>
      </c>
      <c r="F433" s="4">
        <v>4204.4799999999996</v>
      </c>
      <c r="G433" s="8">
        <v>4252.62</v>
      </c>
      <c r="H433" s="8"/>
      <c r="I433" s="4">
        <v>-7214.91</v>
      </c>
      <c r="J433" s="4">
        <v>0</v>
      </c>
      <c r="K433" s="4">
        <v>0</v>
      </c>
      <c r="L433" s="4">
        <v>3238.39</v>
      </c>
      <c r="M433" s="4">
        <v>4134.8500000000004</v>
      </c>
      <c r="N433" s="4">
        <v>1004744.85</v>
      </c>
    </row>
    <row r="434" spans="1:14" x14ac:dyDescent="0.25">
      <c r="A434" t="s">
        <v>164</v>
      </c>
      <c r="B434" s="4">
        <v>0.01</v>
      </c>
      <c r="C434" s="4">
        <v>0</v>
      </c>
      <c r="D434" s="4">
        <v>0</v>
      </c>
      <c r="E434" s="4">
        <v>0</v>
      </c>
      <c r="F434" s="4">
        <v>0</v>
      </c>
      <c r="G434" s="8">
        <v>0</v>
      </c>
      <c r="H434" s="8"/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0.01</v>
      </c>
    </row>
    <row r="435" spans="1:14" x14ac:dyDescent="0.25">
      <c r="A435" t="s">
        <v>75</v>
      </c>
      <c r="B435" s="4">
        <v>13660.36</v>
      </c>
      <c r="C435" s="4">
        <v>9384.3700000000008</v>
      </c>
      <c r="D435" s="4">
        <v>18.23</v>
      </c>
      <c r="E435" s="4">
        <v>3666</v>
      </c>
      <c r="F435" s="4">
        <v>1719.85</v>
      </c>
      <c r="G435" s="8">
        <v>3921.38</v>
      </c>
      <c r="H435" s="8"/>
      <c r="I435" s="4">
        <v>10.11</v>
      </c>
      <c r="J435" s="4">
        <v>0</v>
      </c>
      <c r="K435" s="4">
        <v>0</v>
      </c>
      <c r="L435" s="4">
        <v>2037.45</v>
      </c>
      <c r="M435" s="4">
        <v>58.1</v>
      </c>
      <c r="N435" s="4">
        <v>34475.85</v>
      </c>
    </row>
    <row r="436" spans="1:14" x14ac:dyDescent="0.25">
      <c r="A436" t="s">
        <v>165</v>
      </c>
      <c r="B436" s="4">
        <v>-13103.51</v>
      </c>
      <c r="C436" s="4">
        <v>-9384.3799999999992</v>
      </c>
      <c r="D436" s="4">
        <v>-18.23</v>
      </c>
      <c r="E436" s="4">
        <v>-3666.01</v>
      </c>
      <c r="F436" s="4">
        <v>-1719.83</v>
      </c>
      <c r="G436" s="8">
        <v>-3921.38</v>
      </c>
      <c r="H436" s="8"/>
      <c r="I436" s="4">
        <v>-10.11</v>
      </c>
      <c r="J436" s="4">
        <v>0</v>
      </c>
      <c r="K436" s="4">
        <v>0</v>
      </c>
      <c r="L436" s="4">
        <v>-2037.45</v>
      </c>
      <c r="M436" s="4">
        <v>-58.11</v>
      </c>
      <c r="N436" s="4">
        <v>-33919.01</v>
      </c>
    </row>
    <row r="437" spans="1:14" x14ac:dyDescent="0.25">
      <c r="A437" t="s">
        <v>76</v>
      </c>
      <c r="B437" s="4">
        <v>0.03</v>
      </c>
      <c r="C437" s="4">
        <v>0</v>
      </c>
      <c r="D437" s="4">
        <v>0</v>
      </c>
      <c r="E437" s="4">
        <v>0</v>
      </c>
      <c r="F437" s="4">
        <v>0</v>
      </c>
      <c r="G437" s="8">
        <v>0</v>
      </c>
      <c r="H437" s="8"/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0.03</v>
      </c>
    </row>
    <row r="438" spans="1:14" x14ac:dyDescent="0.25">
      <c r="A438" t="s">
        <v>166</v>
      </c>
      <c r="B438" s="4">
        <v>-26923.47</v>
      </c>
      <c r="C438" s="4">
        <v>0</v>
      </c>
      <c r="D438" s="4">
        <v>0</v>
      </c>
      <c r="E438" s="4">
        <v>-3910.62</v>
      </c>
      <c r="F438" s="4">
        <v>0</v>
      </c>
      <c r="G438" s="8">
        <v>0</v>
      </c>
      <c r="H438" s="8"/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-30834.09</v>
      </c>
    </row>
    <row r="439" spans="1:14" x14ac:dyDescent="0.25">
      <c r="A439" t="s">
        <v>167</v>
      </c>
      <c r="B439" s="4">
        <v>-119428.88</v>
      </c>
      <c r="C439" s="4">
        <v>0</v>
      </c>
      <c r="D439" s="4">
        <v>0</v>
      </c>
      <c r="E439" s="4">
        <v>0</v>
      </c>
      <c r="F439" s="4">
        <v>0</v>
      </c>
      <c r="G439" s="8">
        <v>0</v>
      </c>
      <c r="H439" s="8"/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-119428.88</v>
      </c>
    </row>
    <row r="440" spans="1:14" x14ac:dyDescent="0.25">
      <c r="A440" t="s">
        <v>216</v>
      </c>
      <c r="B440" s="4">
        <v>0</v>
      </c>
      <c r="C440" s="4">
        <v>0</v>
      </c>
      <c r="D440" s="4">
        <v>0</v>
      </c>
      <c r="E440" s="4">
        <v>-102097.75</v>
      </c>
      <c r="F440" s="4">
        <v>-172.08</v>
      </c>
      <c r="G440" s="8">
        <v>-35759.699999999997</v>
      </c>
      <c r="H440" s="8"/>
      <c r="I440" s="4">
        <v>11836.74</v>
      </c>
      <c r="J440" s="4">
        <v>0</v>
      </c>
      <c r="K440" s="4">
        <v>0</v>
      </c>
      <c r="L440" s="4">
        <v>0</v>
      </c>
      <c r="M440" s="4">
        <v>0</v>
      </c>
      <c r="N440" s="4">
        <v>-126192.79</v>
      </c>
    </row>
    <row r="441" spans="1:14" x14ac:dyDescent="0.25">
      <c r="A441" t="s">
        <v>217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8">
        <v>0</v>
      </c>
      <c r="H441" s="8"/>
      <c r="I441" s="4">
        <v>5641.67</v>
      </c>
      <c r="J441" s="4">
        <v>0</v>
      </c>
      <c r="K441" s="4">
        <v>0</v>
      </c>
      <c r="L441" s="4">
        <v>813.42</v>
      </c>
      <c r="M441" s="4">
        <v>-13830.63</v>
      </c>
      <c r="N441" s="4">
        <v>-7375.54</v>
      </c>
    </row>
    <row r="442" spans="1:14" x14ac:dyDescent="0.25">
      <c r="A442" t="s">
        <v>218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8">
        <v>0</v>
      </c>
      <c r="H442" s="8"/>
      <c r="I442" s="4">
        <v>219.78</v>
      </c>
      <c r="J442" s="4">
        <v>0</v>
      </c>
      <c r="K442" s="4">
        <v>0</v>
      </c>
      <c r="L442" s="4">
        <v>26.19</v>
      </c>
      <c r="M442" s="4">
        <v>-521.53</v>
      </c>
      <c r="N442" s="4">
        <v>-275.56</v>
      </c>
    </row>
    <row r="443" spans="1:14" x14ac:dyDescent="0.25">
      <c r="A443" t="s">
        <v>168</v>
      </c>
      <c r="B443" s="4">
        <v>8.89</v>
      </c>
      <c r="C443" s="4">
        <v>0</v>
      </c>
      <c r="D443" s="4">
        <v>0</v>
      </c>
      <c r="E443" s="4">
        <v>0</v>
      </c>
      <c r="F443" s="4">
        <v>0</v>
      </c>
      <c r="G443" s="8">
        <v>0</v>
      </c>
      <c r="H443" s="8"/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8.89</v>
      </c>
    </row>
    <row r="444" spans="1:14" x14ac:dyDescent="0.25">
      <c r="A444" t="s">
        <v>169</v>
      </c>
      <c r="B444" s="4">
        <v>-5546.3</v>
      </c>
      <c r="C444" s="4">
        <v>0</v>
      </c>
      <c r="D444" s="4">
        <v>0</v>
      </c>
      <c r="E444" s="4">
        <v>0</v>
      </c>
      <c r="F444" s="4">
        <v>0</v>
      </c>
      <c r="G444" s="8">
        <v>0</v>
      </c>
      <c r="H444" s="8"/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-5546.3</v>
      </c>
    </row>
    <row r="445" spans="1:14" x14ac:dyDescent="0.25">
      <c r="A445" t="s">
        <v>219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8">
        <v>0</v>
      </c>
      <c r="H445" s="8"/>
      <c r="I445" s="4">
        <v>-5504903.21</v>
      </c>
      <c r="J445" s="4">
        <v>0</v>
      </c>
      <c r="K445" s="4">
        <v>0</v>
      </c>
      <c r="L445" s="4">
        <v>5504903.21</v>
      </c>
      <c r="M445" s="4">
        <v>0</v>
      </c>
      <c r="N445" s="4">
        <v>0</v>
      </c>
    </row>
    <row r="446" spans="1:14" x14ac:dyDescent="0.25">
      <c r="A446" t="s">
        <v>170</v>
      </c>
      <c r="B446" s="4">
        <v>-7871.17</v>
      </c>
      <c r="C446" s="4">
        <v>0</v>
      </c>
      <c r="D446" s="4">
        <v>0</v>
      </c>
      <c r="E446" s="4">
        <v>0</v>
      </c>
      <c r="F446" s="4">
        <v>0</v>
      </c>
      <c r="G446" s="8">
        <v>0</v>
      </c>
      <c r="H446" s="8"/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-7871.17</v>
      </c>
    </row>
    <row r="447" spans="1:14" x14ac:dyDescent="0.25">
      <c r="A447" t="s">
        <v>77</v>
      </c>
      <c r="B447" s="4">
        <v>-30831.56</v>
      </c>
      <c r="C447" s="4">
        <v>0</v>
      </c>
      <c r="D447" s="4">
        <v>0</v>
      </c>
      <c r="E447" s="4">
        <v>0</v>
      </c>
      <c r="F447" s="4">
        <v>0</v>
      </c>
      <c r="G447" s="8">
        <v>0</v>
      </c>
      <c r="H447" s="8"/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-30831.56</v>
      </c>
    </row>
    <row r="448" spans="1:14" x14ac:dyDescent="0.25">
      <c r="A448" t="s">
        <v>78</v>
      </c>
      <c r="B448" s="4">
        <v>-0.01</v>
      </c>
      <c r="C448" s="4">
        <v>0</v>
      </c>
      <c r="D448" s="4">
        <v>0</v>
      </c>
      <c r="E448" s="4">
        <v>0</v>
      </c>
      <c r="F448" s="4">
        <v>0</v>
      </c>
      <c r="G448" s="8">
        <v>0</v>
      </c>
      <c r="H448" s="8"/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-0.01</v>
      </c>
    </row>
    <row r="449" spans="1:14" x14ac:dyDescent="0.25">
      <c r="A449" t="s">
        <v>79</v>
      </c>
      <c r="B449" s="4">
        <v>-0.01</v>
      </c>
      <c r="C449" s="4">
        <v>0</v>
      </c>
      <c r="D449" s="4">
        <v>0</v>
      </c>
      <c r="E449" s="4">
        <v>0</v>
      </c>
      <c r="F449" s="4">
        <v>0</v>
      </c>
      <c r="G449" s="8">
        <v>0</v>
      </c>
      <c r="H449" s="8"/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-0.01</v>
      </c>
    </row>
    <row r="450" spans="1:14" x14ac:dyDescent="0.25">
      <c r="A450" t="s">
        <v>80</v>
      </c>
      <c r="B450" s="4">
        <v>6109.93</v>
      </c>
      <c r="C450" s="4">
        <v>130.44999999999999</v>
      </c>
      <c r="D450" s="4">
        <v>-1276.4000000000001</v>
      </c>
      <c r="E450" s="4">
        <v>317.45</v>
      </c>
      <c r="F450" s="4">
        <v>317.45</v>
      </c>
      <c r="G450" s="8">
        <v>317.62</v>
      </c>
      <c r="H450" s="8"/>
      <c r="I450" s="4">
        <v>317.62</v>
      </c>
      <c r="J450" s="4">
        <v>0</v>
      </c>
      <c r="K450" s="4">
        <v>0</v>
      </c>
      <c r="L450" s="4">
        <v>317.5</v>
      </c>
      <c r="M450" s="4">
        <v>380.1</v>
      </c>
      <c r="N450" s="4">
        <v>6931.72</v>
      </c>
    </row>
    <row r="451" spans="1:14" x14ac:dyDescent="0.25">
      <c r="A451" t="s">
        <v>81</v>
      </c>
      <c r="B451" s="4">
        <v>-318.89999999999998</v>
      </c>
      <c r="C451" s="4">
        <v>0</v>
      </c>
      <c r="D451" s="4">
        <v>0</v>
      </c>
      <c r="E451" s="4">
        <v>0</v>
      </c>
      <c r="F451" s="4">
        <v>0</v>
      </c>
      <c r="G451" s="8">
        <v>0</v>
      </c>
      <c r="H451" s="8"/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-318.89999999999998</v>
      </c>
    </row>
    <row r="452" spans="1:14" x14ac:dyDescent="0.25">
      <c r="A452" t="s">
        <v>82</v>
      </c>
      <c r="B452" s="4">
        <v>-84.54</v>
      </c>
      <c r="C452" s="4">
        <v>0</v>
      </c>
      <c r="D452" s="4">
        <v>0</v>
      </c>
      <c r="E452" s="4">
        <v>0</v>
      </c>
      <c r="F452" s="4">
        <v>0</v>
      </c>
      <c r="G452" s="8">
        <v>0</v>
      </c>
      <c r="H452" s="8"/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-84.54</v>
      </c>
    </row>
    <row r="453" spans="1:14" x14ac:dyDescent="0.25">
      <c r="A453" t="s">
        <v>83</v>
      </c>
      <c r="B453" s="4">
        <v>7654.95</v>
      </c>
      <c r="C453" s="4">
        <v>0</v>
      </c>
      <c r="D453" s="4">
        <v>0</v>
      </c>
      <c r="E453" s="4">
        <v>0</v>
      </c>
      <c r="F453" s="4">
        <v>0</v>
      </c>
      <c r="G453" s="8">
        <v>0</v>
      </c>
      <c r="H453" s="8"/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7654.95</v>
      </c>
    </row>
    <row r="454" spans="1:14" x14ac:dyDescent="0.25">
      <c r="A454" t="s">
        <v>171</v>
      </c>
      <c r="B454" s="4">
        <v>-1226.07</v>
      </c>
      <c r="C454" s="4">
        <v>0</v>
      </c>
      <c r="D454" s="4">
        <v>0</v>
      </c>
      <c r="E454" s="4">
        <v>0</v>
      </c>
      <c r="F454" s="4">
        <v>0</v>
      </c>
      <c r="G454" s="8">
        <v>0</v>
      </c>
      <c r="H454" s="8"/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-1226.07</v>
      </c>
    </row>
    <row r="455" spans="1:14" x14ac:dyDescent="0.25">
      <c r="A455" t="s">
        <v>84</v>
      </c>
      <c r="B455" s="4">
        <v>-18366.07</v>
      </c>
      <c r="C455" s="4">
        <v>0</v>
      </c>
      <c r="D455" s="4">
        <v>0</v>
      </c>
      <c r="E455" s="4">
        <v>0</v>
      </c>
      <c r="F455" s="4">
        <v>0</v>
      </c>
      <c r="G455" s="8">
        <v>0</v>
      </c>
      <c r="H455" s="8"/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-18366.07</v>
      </c>
    </row>
    <row r="456" spans="1:14" x14ac:dyDescent="0.25">
      <c r="A456" t="s">
        <v>86</v>
      </c>
      <c r="B456" s="4">
        <v>522.34</v>
      </c>
      <c r="C456" s="4">
        <v>62.01</v>
      </c>
      <c r="D456" s="4">
        <v>-584.27</v>
      </c>
      <c r="E456" s="4">
        <v>95.96</v>
      </c>
      <c r="F456" s="4">
        <v>95.96</v>
      </c>
      <c r="G456" s="8">
        <v>95.95</v>
      </c>
      <c r="H456" s="8"/>
      <c r="I456" s="4">
        <v>95.96</v>
      </c>
      <c r="J456" s="4">
        <v>0</v>
      </c>
      <c r="K456" s="4">
        <v>0</v>
      </c>
      <c r="L456" s="4">
        <v>95.96</v>
      </c>
      <c r="M456" s="4">
        <v>95.96</v>
      </c>
      <c r="N456" s="4">
        <v>575.83000000000004</v>
      </c>
    </row>
    <row r="457" spans="1:14" x14ac:dyDescent="0.25">
      <c r="A457" t="s">
        <v>172</v>
      </c>
      <c r="B457" s="4">
        <v>1258892.81</v>
      </c>
      <c r="C457" s="4">
        <v>-13399.23</v>
      </c>
      <c r="D457" s="4">
        <v>-13399.23</v>
      </c>
      <c r="E457" s="4">
        <v>-13399.24</v>
      </c>
      <c r="F457" s="4">
        <v>-13399.23</v>
      </c>
      <c r="G457" s="8">
        <v>-13399.23</v>
      </c>
      <c r="H457" s="8"/>
      <c r="I457" s="4">
        <v>-13399.23</v>
      </c>
      <c r="J457" s="4">
        <v>0</v>
      </c>
      <c r="K457" s="4">
        <v>0</v>
      </c>
      <c r="L457" s="4">
        <v>-13399.24</v>
      </c>
      <c r="M457" s="4">
        <v>-13399.23</v>
      </c>
      <c r="N457" s="4">
        <v>1151698.95</v>
      </c>
    </row>
    <row r="458" spans="1:14" x14ac:dyDescent="0.25">
      <c r="A458" s="5" t="s">
        <v>203</v>
      </c>
      <c r="B458" s="6">
        <v>-30671947.510000002</v>
      </c>
      <c r="C458" s="6">
        <v>-26672.12</v>
      </c>
      <c r="D458" s="6">
        <v>63020.97</v>
      </c>
      <c r="E458" s="6">
        <v>-123950.11</v>
      </c>
      <c r="F458" s="6">
        <v>-14426.62</v>
      </c>
      <c r="G458" s="9">
        <v>-20167.990000000002</v>
      </c>
      <c r="H458" s="9"/>
      <c r="I458" s="6">
        <v>-480398.75</v>
      </c>
      <c r="J458" s="6">
        <v>0</v>
      </c>
      <c r="K458" s="6">
        <v>0</v>
      </c>
      <c r="L458" s="6">
        <v>5468872.4800000004</v>
      </c>
      <c r="M458" s="6">
        <v>50078.91</v>
      </c>
      <c r="N458" s="6">
        <v>-25755590.739999998</v>
      </c>
    </row>
    <row r="459" spans="1:14" x14ac:dyDescent="0.25">
      <c r="A459" s="7" t="s">
        <v>32</v>
      </c>
    </row>
    <row r="460" spans="1:14" x14ac:dyDescent="0.25">
      <c r="A460" t="s">
        <v>204</v>
      </c>
    </row>
    <row r="461" spans="1:14" x14ac:dyDescent="0.25">
      <c r="A461" t="s">
        <v>95</v>
      </c>
      <c r="B461" s="4">
        <v>-2142410.85</v>
      </c>
      <c r="C461" s="4">
        <v>-13567.33</v>
      </c>
      <c r="D461" s="4">
        <v>-13890.98</v>
      </c>
      <c r="E461" s="4">
        <v>-13016.48</v>
      </c>
      <c r="F461" s="4">
        <v>-16860.080000000002</v>
      </c>
      <c r="G461" s="8">
        <v>-18358.580000000002</v>
      </c>
      <c r="H461" s="8"/>
      <c r="I461" s="4">
        <v>-18319.740000000002</v>
      </c>
      <c r="J461" s="4">
        <v>0</v>
      </c>
      <c r="K461" s="4">
        <v>0</v>
      </c>
      <c r="L461" s="4">
        <v>-16835.12</v>
      </c>
      <c r="M461" s="4">
        <v>-18787.759999999998</v>
      </c>
      <c r="N461" s="4">
        <v>-2272046.92</v>
      </c>
    </row>
    <row r="462" spans="1:14" x14ac:dyDescent="0.25">
      <c r="A462" t="s">
        <v>96</v>
      </c>
      <c r="B462" s="4">
        <v>-1629781.77</v>
      </c>
      <c r="C462" s="4">
        <v>2137.5</v>
      </c>
      <c r="D462" s="4">
        <v>-14670.27</v>
      </c>
      <c r="E462" s="4">
        <v>-18270.11</v>
      </c>
      <c r="F462" s="4">
        <v>-23452.66</v>
      </c>
      <c r="G462" s="8">
        <v>-18280.73</v>
      </c>
      <c r="H462" s="8"/>
      <c r="I462" s="4">
        <v>-13584</v>
      </c>
      <c r="J462" s="4">
        <v>0</v>
      </c>
      <c r="K462" s="4">
        <v>0</v>
      </c>
      <c r="L462" s="4">
        <v>-31202.51</v>
      </c>
      <c r="M462" s="4">
        <v>-34184.9</v>
      </c>
      <c r="N462" s="4">
        <v>-1781289.45</v>
      </c>
    </row>
    <row r="463" spans="1:14" x14ac:dyDescent="0.25">
      <c r="A463" t="s">
        <v>97</v>
      </c>
      <c r="B463" s="4">
        <v>-1485165.68</v>
      </c>
      <c r="C463" s="4">
        <v>8396.07</v>
      </c>
      <c r="D463" s="4">
        <v>8396.11</v>
      </c>
      <c r="E463" s="4">
        <v>8396.0499999999993</v>
      </c>
      <c r="F463" s="4">
        <v>8396.09</v>
      </c>
      <c r="G463" s="8">
        <v>8396.08</v>
      </c>
      <c r="H463" s="8"/>
      <c r="I463" s="4">
        <v>58018.66</v>
      </c>
      <c r="J463" s="4">
        <v>0</v>
      </c>
      <c r="K463" s="4">
        <v>0</v>
      </c>
      <c r="L463" s="4">
        <v>-1391.38</v>
      </c>
      <c r="M463" s="4">
        <v>28120.13</v>
      </c>
      <c r="N463" s="4">
        <v>-1358437.87</v>
      </c>
    </row>
    <row r="464" spans="1:14" x14ac:dyDescent="0.25">
      <c r="A464" t="s">
        <v>98</v>
      </c>
      <c r="B464" s="4">
        <v>-46104.24</v>
      </c>
      <c r="C464" s="4">
        <v>0</v>
      </c>
      <c r="D464" s="4">
        <v>0</v>
      </c>
      <c r="E464" s="4">
        <v>0</v>
      </c>
      <c r="F464" s="4">
        <v>0</v>
      </c>
      <c r="G464" s="8">
        <v>0</v>
      </c>
      <c r="H464" s="8"/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-46104.24</v>
      </c>
    </row>
    <row r="465" spans="1:14" x14ac:dyDescent="0.25">
      <c r="A465" t="s">
        <v>99</v>
      </c>
      <c r="B465" s="4">
        <v>-2080016.68</v>
      </c>
      <c r="C465" s="4">
        <v>0</v>
      </c>
      <c r="D465" s="4">
        <v>0</v>
      </c>
      <c r="E465" s="4">
        <v>0</v>
      </c>
      <c r="F465" s="4">
        <v>0</v>
      </c>
      <c r="G465" s="8">
        <v>0</v>
      </c>
      <c r="H465" s="8"/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-2080016.68</v>
      </c>
    </row>
    <row r="466" spans="1:14" x14ac:dyDescent="0.25">
      <c r="A466" t="s">
        <v>100</v>
      </c>
      <c r="B466" s="4">
        <v>530499.12</v>
      </c>
      <c r="C466" s="4">
        <v>3223.84</v>
      </c>
      <c r="D466" s="4">
        <v>22625.69</v>
      </c>
      <c r="E466" s="4">
        <v>12331.72</v>
      </c>
      <c r="F466" s="4">
        <v>1625.2</v>
      </c>
      <c r="G466" s="8">
        <v>821.56</v>
      </c>
      <c r="H466" s="8"/>
      <c r="I466" s="4">
        <v>1732.17</v>
      </c>
      <c r="J466" s="4">
        <v>0</v>
      </c>
      <c r="K466" s="4">
        <v>0</v>
      </c>
      <c r="L466" s="4">
        <v>2240.36</v>
      </c>
      <c r="M466" s="4">
        <v>4551.16</v>
      </c>
      <c r="N466" s="4">
        <v>579650.81999999995</v>
      </c>
    </row>
    <row r="467" spans="1:14" x14ac:dyDescent="0.25">
      <c r="A467" t="s">
        <v>101</v>
      </c>
      <c r="B467" s="4">
        <v>-8319507.8600000003</v>
      </c>
      <c r="C467" s="4">
        <v>44183.53</v>
      </c>
      <c r="D467" s="4">
        <v>44183.53</v>
      </c>
      <c r="E467" s="4">
        <v>44183.53</v>
      </c>
      <c r="F467" s="4">
        <v>44183.519999999997</v>
      </c>
      <c r="G467" s="8">
        <v>44183.5</v>
      </c>
      <c r="H467" s="8"/>
      <c r="I467" s="4">
        <v>44183.55</v>
      </c>
      <c r="J467" s="4">
        <v>0</v>
      </c>
      <c r="K467" s="4">
        <v>0</v>
      </c>
      <c r="L467" s="4">
        <v>44183.519999999997</v>
      </c>
      <c r="M467" s="4">
        <v>44183.519999999997</v>
      </c>
      <c r="N467" s="4">
        <v>-7966039.6600000001</v>
      </c>
    </row>
    <row r="468" spans="1:14" x14ac:dyDescent="0.25">
      <c r="A468" t="s">
        <v>102</v>
      </c>
      <c r="B468" s="4">
        <v>-1618775.19</v>
      </c>
      <c r="C468" s="4">
        <v>-88065.97</v>
      </c>
      <c r="D468" s="4">
        <v>-91283.05</v>
      </c>
      <c r="E468" s="4">
        <v>-110585.55</v>
      </c>
      <c r="F468" s="4">
        <v>-137324.26999999999</v>
      </c>
      <c r="G468" s="8">
        <v>-112642.36</v>
      </c>
      <c r="H468" s="8"/>
      <c r="I468" s="4">
        <v>-110269.12</v>
      </c>
      <c r="J468" s="4">
        <v>0</v>
      </c>
      <c r="K468" s="4">
        <v>0</v>
      </c>
      <c r="L468" s="4">
        <v>-90228.24</v>
      </c>
      <c r="M468" s="4">
        <v>-115437.58</v>
      </c>
      <c r="N468" s="4">
        <v>-2474611.33</v>
      </c>
    </row>
    <row r="469" spans="1:14" x14ac:dyDescent="0.25">
      <c r="A469" t="s">
        <v>103</v>
      </c>
      <c r="B469" s="4">
        <v>3187556.77</v>
      </c>
      <c r="C469" s="4">
        <v>15067.01</v>
      </c>
      <c r="D469" s="4">
        <v>21303.83</v>
      </c>
      <c r="E469" s="4">
        <v>22083.35</v>
      </c>
      <c r="F469" s="4">
        <v>27920.79</v>
      </c>
      <c r="G469" s="8">
        <v>27915.49</v>
      </c>
      <c r="H469" s="8"/>
      <c r="I469" s="4">
        <v>26246.7</v>
      </c>
      <c r="J469" s="4">
        <v>0</v>
      </c>
      <c r="K469" s="4">
        <v>0</v>
      </c>
      <c r="L469" s="4">
        <v>30801.66</v>
      </c>
      <c r="M469" s="4">
        <v>34222.6</v>
      </c>
      <c r="N469" s="4">
        <v>3393118.2</v>
      </c>
    </row>
    <row r="470" spans="1:14" x14ac:dyDescent="0.25">
      <c r="A470" t="s">
        <v>104</v>
      </c>
      <c r="B470" s="4">
        <v>8316478.1799999997</v>
      </c>
      <c r="C470" s="4">
        <v>22302.53</v>
      </c>
      <c r="D470" s="4">
        <v>22302.52</v>
      </c>
      <c r="E470" s="4">
        <v>22302.54</v>
      </c>
      <c r="F470" s="4">
        <v>22302.54</v>
      </c>
      <c r="G470" s="8">
        <v>22302.52</v>
      </c>
      <c r="H470" s="8"/>
      <c r="I470" s="4">
        <v>22302.560000000001</v>
      </c>
      <c r="J470" s="4">
        <v>0</v>
      </c>
      <c r="K470" s="4">
        <v>0</v>
      </c>
      <c r="L470" s="4">
        <v>22302.52</v>
      </c>
      <c r="M470" s="4">
        <v>22302.52</v>
      </c>
      <c r="N470" s="4">
        <v>8494898.4299999997</v>
      </c>
    </row>
    <row r="471" spans="1:14" x14ac:dyDescent="0.25">
      <c r="A471" t="s">
        <v>105</v>
      </c>
      <c r="B471" s="4">
        <v>-37378267.899999999</v>
      </c>
      <c r="C471" s="4">
        <v>17718.740000000002</v>
      </c>
      <c r="D471" s="4">
        <v>17718.740000000002</v>
      </c>
      <c r="E471" s="4">
        <v>17718.73</v>
      </c>
      <c r="F471" s="4">
        <v>17718.77</v>
      </c>
      <c r="G471" s="8">
        <v>17718.72</v>
      </c>
      <c r="H471" s="8"/>
      <c r="I471" s="4">
        <v>17718.73</v>
      </c>
      <c r="J471" s="4">
        <v>0</v>
      </c>
      <c r="K471" s="4">
        <v>0</v>
      </c>
      <c r="L471" s="4">
        <v>17718.75</v>
      </c>
      <c r="M471" s="4">
        <v>17718.740000000002</v>
      </c>
      <c r="N471" s="4">
        <v>-37236517.979999997</v>
      </c>
    </row>
    <row r="472" spans="1:14" x14ac:dyDescent="0.25">
      <c r="A472" t="s">
        <v>106</v>
      </c>
      <c r="B472" s="4">
        <v>-448978.14</v>
      </c>
      <c r="C472" s="4">
        <v>0</v>
      </c>
      <c r="D472" s="4">
        <v>0</v>
      </c>
      <c r="E472" s="4">
        <v>0</v>
      </c>
      <c r="F472" s="4">
        <v>0</v>
      </c>
      <c r="G472" s="8">
        <v>0</v>
      </c>
      <c r="H472" s="8"/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-448978.14</v>
      </c>
    </row>
    <row r="473" spans="1:14" x14ac:dyDescent="0.25">
      <c r="A473" t="s">
        <v>107</v>
      </c>
      <c r="B473" s="4">
        <v>-5936379.9199999999</v>
      </c>
      <c r="C473" s="4">
        <v>33889.31</v>
      </c>
      <c r="D473" s="4">
        <v>33889.32</v>
      </c>
      <c r="E473" s="4">
        <v>33889.32</v>
      </c>
      <c r="F473" s="4">
        <v>33889.31</v>
      </c>
      <c r="G473" s="8">
        <v>33889.33</v>
      </c>
      <c r="H473" s="8"/>
      <c r="I473" s="4">
        <v>33889.32</v>
      </c>
      <c r="J473" s="4">
        <v>0</v>
      </c>
      <c r="K473" s="4">
        <v>0</v>
      </c>
      <c r="L473" s="4">
        <v>33889.31</v>
      </c>
      <c r="M473" s="4">
        <v>33889.32</v>
      </c>
      <c r="N473" s="4">
        <v>-5665265.3799999999</v>
      </c>
    </row>
    <row r="474" spans="1:14" x14ac:dyDescent="0.25">
      <c r="A474" t="s">
        <v>108</v>
      </c>
      <c r="B474" s="4">
        <v>-165619.97</v>
      </c>
      <c r="C474" s="4">
        <v>0</v>
      </c>
      <c r="D474" s="4">
        <v>0</v>
      </c>
      <c r="E474" s="4">
        <v>0</v>
      </c>
      <c r="F474" s="4">
        <v>0</v>
      </c>
      <c r="G474" s="8">
        <v>0</v>
      </c>
      <c r="H474" s="8"/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-165619.97</v>
      </c>
    </row>
    <row r="475" spans="1:14" x14ac:dyDescent="0.25">
      <c r="A475" t="s">
        <v>109</v>
      </c>
      <c r="B475" s="4">
        <v>-260633.85</v>
      </c>
      <c r="C475" s="4">
        <v>-5268.92</v>
      </c>
      <c r="D475" s="4">
        <v>-5268.93</v>
      </c>
      <c r="E475" s="4">
        <v>-5268.92</v>
      </c>
      <c r="F475" s="4">
        <v>-5268.92</v>
      </c>
      <c r="G475" s="8">
        <v>-5268.92</v>
      </c>
      <c r="H475" s="8"/>
      <c r="I475" s="4">
        <v>-5268.92</v>
      </c>
      <c r="J475" s="4">
        <v>0</v>
      </c>
      <c r="K475" s="4">
        <v>0</v>
      </c>
      <c r="L475" s="4">
        <v>-5268.94</v>
      </c>
      <c r="M475" s="4">
        <v>-5268.92</v>
      </c>
      <c r="N475" s="4">
        <v>-302785.24</v>
      </c>
    </row>
    <row r="476" spans="1:14" x14ac:dyDescent="0.25">
      <c r="A476" t="s">
        <v>110</v>
      </c>
      <c r="B476" s="4">
        <v>-29847824.91</v>
      </c>
      <c r="C476" s="4">
        <v>-178379.5</v>
      </c>
      <c r="D476" s="4">
        <v>-178379.51</v>
      </c>
      <c r="E476" s="4">
        <v>-178379.51</v>
      </c>
      <c r="F476" s="4">
        <v>-178379.49</v>
      </c>
      <c r="G476" s="8">
        <v>-178379.51999999999</v>
      </c>
      <c r="H476" s="8"/>
      <c r="I476" s="4">
        <v>-178379.47</v>
      </c>
      <c r="J476" s="4">
        <v>0</v>
      </c>
      <c r="K476" s="4">
        <v>0</v>
      </c>
      <c r="L476" s="4">
        <v>-178379.51</v>
      </c>
      <c r="M476" s="4">
        <v>-178379.51</v>
      </c>
      <c r="N476" s="4">
        <v>-31274860.93</v>
      </c>
    </row>
    <row r="477" spans="1:14" x14ac:dyDescent="0.25">
      <c r="A477" t="s">
        <v>111</v>
      </c>
      <c r="B477" s="4">
        <v>-2253.73</v>
      </c>
      <c r="C477" s="4">
        <v>21.8</v>
      </c>
      <c r="D477" s="4">
        <v>21.81</v>
      </c>
      <c r="E477" s="4">
        <v>21.81</v>
      </c>
      <c r="F477" s="4">
        <v>21.8</v>
      </c>
      <c r="G477" s="8">
        <v>21.81</v>
      </c>
      <c r="H477" s="8"/>
      <c r="I477" s="4">
        <v>21.8</v>
      </c>
      <c r="J477" s="4">
        <v>0</v>
      </c>
      <c r="K477" s="4">
        <v>0</v>
      </c>
      <c r="L477" s="4">
        <v>21.79</v>
      </c>
      <c r="M477" s="4">
        <v>21.8</v>
      </c>
      <c r="N477" s="4">
        <v>-2079.31</v>
      </c>
    </row>
    <row r="478" spans="1:14" x14ac:dyDescent="0.25">
      <c r="A478" t="s">
        <v>112</v>
      </c>
      <c r="B478" s="4">
        <v>-2015706.66</v>
      </c>
      <c r="C478" s="4">
        <v>0</v>
      </c>
      <c r="D478" s="4">
        <v>0</v>
      </c>
      <c r="E478" s="4">
        <v>0</v>
      </c>
      <c r="F478" s="4">
        <v>0</v>
      </c>
      <c r="G478" s="8">
        <v>0</v>
      </c>
      <c r="H478" s="8"/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-2015706.66</v>
      </c>
    </row>
    <row r="479" spans="1:14" x14ac:dyDescent="0.25">
      <c r="A479" t="s">
        <v>113</v>
      </c>
      <c r="B479" s="4">
        <v>0.05</v>
      </c>
      <c r="C479" s="4">
        <v>-33.520000000000003</v>
      </c>
      <c r="D479" s="4">
        <v>-33.51</v>
      </c>
      <c r="E479" s="4">
        <v>-33.53</v>
      </c>
      <c r="F479" s="4">
        <v>100.56</v>
      </c>
      <c r="G479" s="8">
        <v>0</v>
      </c>
      <c r="H479" s="8"/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0.05</v>
      </c>
    </row>
    <row r="480" spans="1:14" x14ac:dyDescent="0.25">
      <c r="A480" t="s">
        <v>114</v>
      </c>
      <c r="B480" s="4">
        <v>885312.66</v>
      </c>
      <c r="C480" s="4">
        <v>0</v>
      </c>
      <c r="D480" s="4">
        <v>0</v>
      </c>
      <c r="E480" s="4">
        <v>0</v>
      </c>
      <c r="F480" s="4">
        <v>0</v>
      </c>
      <c r="G480" s="8">
        <v>0</v>
      </c>
      <c r="H480" s="8"/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885312.66</v>
      </c>
    </row>
    <row r="481" spans="1:14" x14ac:dyDescent="0.25">
      <c r="A481" t="s">
        <v>186</v>
      </c>
      <c r="B481" s="4">
        <v>0.01</v>
      </c>
      <c r="C481" s="4">
        <v>0</v>
      </c>
      <c r="D481" s="4">
        <v>0</v>
      </c>
      <c r="E481" s="4">
        <v>0</v>
      </c>
      <c r="F481" s="4">
        <v>0</v>
      </c>
      <c r="G481" s="8">
        <v>0</v>
      </c>
      <c r="H481" s="8"/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0.01</v>
      </c>
    </row>
    <row r="482" spans="1:14" x14ac:dyDescent="0.25">
      <c r="A482" t="s">
        <v>40</v>
      </c>
      <c r="B482" s="4">
        <v>136122.60999999999</v>
      </c>
      <c r="C482" s="4">
        <v>-29396.2</v>
      </c>
      <c r="D482" s="4">
        <v>-14255.14</v>
      </c>
      <c r="E482" s="4">
        <v>11202.57</v>
      </c>
      <c r="F482" s="4">
        <v>18239.28</v>
      </c>
      <c r="G482" s="8">
        <v>4806.7299999999996</v>
      </c>
      <c r="H482" s="8"/>
      <c r="I482" s="4">
        <v>-1236.6600000000001</v>
      </c>
      <c r="J482" s="4">
        <v>0</v>
      </c>
      <c r="K482" s="4">
        <v>0</v>
      </c>
      <c r="L482" s="4">
        <v>-15870.97</v>
      </c>
      <c r="M482" s="4">
        <v>-6571.08</v>
      </c>
      <c r="N482" s="4">
        <v>103041.14</v>
      </c>
    </row>
    <row r="483" spans="1:14" x14ac:dyDescent="0.25">
      <c r="A483" t="s">
        <v>215</v>
      </c>
      <c r="B483" s="4">
        <v>0</v>
      </c>
      <c r="C483" s="4">
        <v>0</v>
      </c>
      <c r="D483" s="4">
        <v>0</v>
      </c>
      <c r="E483" s="4">
        <v>-485266.39</v>
      </c>
      <c r="F483" s="4">
        <v>55099.68</v>
      </c>
      <c r="G483" s="8">
        <v>688373.88</v>
      </c>
      <c r="H483" s="8"/>
      <c r="I483" s="4">
        <v>-176179.23</v>
      </c>
      <c r="J483" s="4">
        <v>0</v>
      </c>
      <c r="K483" s="4">
        <v>0</v>
      </c>
      <c r="L483" s="4">
        <v>-69401.19</v>
      </c>
      <c r="M483" s="4">
        <v>349297.66</v>
      </c>
      <c r="N483" s="4">
        <v>361924.41</v>
      </c>
    </row>
    <row r="484" spans="1:14" x14ac:dyDescent="0.25">
      <c r="A484" t="s">
        <v>115</v>
      </c>
      <c r="B484" s="4">
        <v>-455379.46</v>
      </c>
      <c r="C484" s="4">
        <v>-270199.06</v>
      </c>
      <c r="D484" s="4">
        <v>145109.85</v>
      </c>
      <c r="E484" s="4">
        <v>580468.67000000004</v>
      </c>
      <c r="F484" s="4">
        <v>0</v>
      </c>
      <c r="G484" s="8">
        <v>-455379.46</v>
      </c>
      <c r="H484" s="8"/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-455379.46</v>
      </c>
    </row>
    <row r="485" spans="1:14" x14ac:dyDescent="0.25">
      <c r="A485" t="s">
        <v>41</v>
      </c>
      <c r="B485" s="4">
        <v>102638.78</v>
      </c>
      <c r="C485" s="4">
        <v>-86.18</v>
      </c>
      <c r="D485" s="4">
        <v>479.09</v>
      </c>
      <c r="E485" s="4">
        <v>220.13</v>
      </c>
      <c r="F485" s="4">
        <v>201.46</v>
      </c>
      <c r="G485" s="8">
        <v>-6465.09</v>
      </c>
      <c r="H485" s="8"/>
      <c r="I485" s="4">
        <v>-39038.5</v>
      </c>
      <c r="J485" s="4">
        <v>0</v>
      </c>
      <c r="K485" s="4">
        <v>0</v>
      </c>
      <c r="L485" s="4">
        <v>-16837.009999999998</v>
      </c>
      <c r="M485" s="4">
        <v>2717.96</v>
      </c>
      <c r="N485" s="4">
        <v>43830.64</v>
      </c>
    </row>
    <row r="486" spans="1:14" x14ac:dyDescent="0.25">
      <c r="A486" t="s">
        <v>116</v>
      </c>
      <c r="B486" s="4">
        <v>202621.32</v>
      </c>
      <c r="C486" s="4">
        <v>32055.200000000001</v>
      </c>
      <c r="D486" s="4">
        <v>-250342.64</v>
      </c>
      <c r="E486" s="4">
        <v>-16376.46</v>
      </c>
      <c r="F486" s="4">
        <v>226655.07</v>
      </c>
      <c r="G486" s="8">
        <v>-7854.83</v>
      </c>
      <c r="H486" s="8"/>
      <c r="I486" s="4">
        <v>4724.8999999999996</v>
      </c>
      <c r="J486" s="4">
        <v>0</v>
      </c>
      <c r="K486" s="4">
        <v>0</v>
      </c>
      <c r="L486" s="4">
        <v>32543.22</v>
      </c>
      <c r="M486" s="4">
        <v>40192.699999999997</v>
      </c>
      <c r="N486" s="4">
        <v>264218.48</v>
      </c>
    </row>
    <row r="487" spans="1:14" x14ac:dyDescent="0.25">
      <c r="A487" t="s">
        <v>42</v>
      </c>
      <c r="B487" s="4">
        <v>-32857.53</v>
      </c>
      <c r="C487" s="4">
        <v>5442.27</v>
      </c>
      <c r="D487" s="4">
        <v>5442.27</v>
      </c>
      <c r="E487" s="4">
        <v>5442.27</v>
      </c>
      <c r="F487" s="4">
        <v>5442.29</v>
      </c>
      <c r="G487" s="8">
        <v>-1715.43</v>
      </c>
      <c r="H487" s="8"/>
      <c r="I487" s="4">
        <v>5483.17</v>
      </c>
      <c r="J487" s="4">
        <v>0</v>
      </c>
      <c r="K487" s="4">
        <v>0</v>
      </c>
      <c r="L487" s="4">
        <v>-32035.42</v>
      </c>
      <c r="M487" s="4">
        <v>-12089.74</v>
      </c>
      <c r="N487" s="4">
        <v>-51445.85</v>
      </c>
    </row>
    <row r="488" spans="1:14" x14ac:dyDescent="0.25">
      <c r="A488" t="s">
        <v>43</v>
      </c>
      <c r="B488" s="4">
        <v>147753.46</v>
      </c>
      <c r="C488" s="4">
        <v>-5329.9</v>
      </c>
      <c r="D488" s="4">
        <v>-4922.3900000000003</v>
      </c>
      <c r="E488" s="4">
        <v>-474.87</v>
      </c>
      <c r="F488" s="4">
        <v>-2420.41</v>
      </c>
      <c r="G488" s="8">
        <v>-2201.3200000000002</v>
      </c>
      <c r="H488" s="8"/>
      <c r="I488" s="4">
        <v>-3954.02</v>
      </c>
      <c r="J488" s="4">
        <v>0</v>
      </c>
      <c r="K488" s="4">
        <v>0</v>
      </c>
      <c r="L488" s="4">
        <v>-845.67</v>
      </c>
      <c r="M488" s="4">
        <v>-1163.07</v>
      </c>
      <c r="N488" s="4">
        <v>126441.81</v>
      </c>
    </row>
    <row r="489" spans="1:14" x14ac:dyDescent="0.25">
      <c r="A489" t="s">
        <v>44</v>
      </c>
      <c r="B489" s="4">
        <v>-734239.56</v>
      </c>
      <c r="C489" s="4">
        <v>-2946.26</v>
      </c>
      <c r="D489" s="4">
        <v>-2946.26</v>
      </c>
      <c r="E489" s="4">
        <v>-1942.79</v>
      </c>
      <c r="F489" s="4">
        <v>-2611.7600000000002</v>
      </c>
      <c r="G489" s="8">
        <v>-2611.7800000000002</v>
      </c>
      <c r="H489" s="8"/>
      <c r="I489" s="4">
        <v>7696</v>
      </c>
      <c r="J489" s="4">
        <v>0</v>
      </c>
      <c r="K489" s="4">
        <v>0</v>
      </c>
      <c r="L489" s="4">
        <v>-893.82</v>
      </c>
      <c r="M489" s="4">
        <v>-893.8</v>
      </c>
      <c r="N489" s="4">
        <v>-741390.03</v>
      </c>
    </row>
    <row r="490" spans="1:14" x14ac:dyDescent="0.25">
      <c r="A490" t="s">
        <v>117</v>
      </c>
      <c r="B490" s="4">
        <v>1457004.8</v>
      </c>
      <c r="C490" s="4">
        <v>0</v>
      </c>
      <c r="D490" s="4">
        <v>0</v>
      </c>
      <c r="E490" s="4">
        <v>-5894.07</v>
      </c>
      <c r="F490" s="4">
        <v>0</v>
      </c>
      <c r="G490" s="8">
        <v>0</v>
      </c>
      <c r="H490" s="8"/>
      <c r="I490" s="4">
        <v>-5894.01</v>
      </c>
      <c r="J490" s="4">
        <v>0</v>
      </c>
      <c r="K490" s="4">
        <v>0</v>
      </c>
      <c r="L490" s="4">
        <v>0</v>
      </c>
      <c r="M490" s="4">
        <v>0</v>
      </c>
      <c r="N490" s="4">
        <v>1445216.72</v>
      </c>
    </row>
    <row r="491" spans="1:14" x14ac:dyDescent="0.25">
      <c r="A491" t="s">
        <v>45</v>
      </c>
      <c r="B491" s="4">
        <v>11673.35</v>
      </c>
      <c r="C491" s="4">
        <v>52.49</v>
      </c>
      <c r="D491" s="4">
        <v>-472.22</v>
      </c>
      <c r="E491" s="4">
        <v>38.51</v>
      </c>
      <c r="F491" s="4">
        <v>47.84</v>
      </c>
      <c r="G491" s="8">
        <v>47.83</v>
      </c>
      <c r="H491" s="8"/>
      <c r="I491" s="4">
        <v>47.83</v>
      </c>
      <c r="J491" s="4">
        <v>0</v>
      </c>
      <c r="K491" s="4">
        <v>0</v>
      </c>
      <c r="L491" s="4">
        <v>47.82</v>
      </c>
      <c r="M491" s="4">
        <v>47.83</v>
      </c>
      <c r="N491" s="4">
        <v>11531.28</v>
      </c>
    </row>
    <row r="492" spans="1:14" x14ac:dyDescent="0.25">
      <c r="A492" t="s">
        <v>46</v>
      </c>
      <c r="B492" s="4">
        <v>-7997.23</v>
      </c>
      <c r="C492" s="4">
        <v>0</v>
      </c>
      <c r="D492" s="4">
        <v>0</v>
      </c>
      <c r="E492" s="4">
        <v>-20.61</v>
      </c>
      <c r="F492" s="4">
        <v>0</v>
      </c>
      <c r="G492" s="8">
        <v>0</v>
      </c>
      <c r="H492" s="8"/>
      <c r="I492" s="4">
        <v>-20.62</v>
      </c>
      <c r="J492" s="4">
        <v>0</v>
      </c>
      <c r="K492" s="4">
        <v>0</v>
      </c>
      <c r="L492" s="4">
        <v>0</v>
      </c>
      <c r="M492" s="4">
        <v>0</v>
      </c>
      <c r="N492" s="4">
        <v>-8038.46</v>
      </c>
    </row>
    <row r="493" spans="1:14" x14ac:dyDescent="0.25">
      <c r="A493" t="s">
        <v>47</v>
      </c>
      <c r="B493" s="4">
        <v>1563.53</v>
      </c>
      <c r="C493" s="4">
        <v>0</v>
      </c>
      <c r="D493" s="4">
        <v>-1513.85</v>
      </c>
      <c r="E493" s="4">
        <v>25.59</v>
      </c>
      <c r="F493" s="4">
        <v>0</v>
      </c>
      <c r="G493" s="8">
        <v>0</v>
      </c>
      <c r="H493" s="8"/>
      <c r="I493" s="4">
        <v>0.99</v>
      </c>
      <c r="J493" s="4">
        <v>0</v>
      </c>
      <c r="K493" s="4">
        <v>0</v>
      </c>
      <c r="L493" s="4">
        <v>0</v>
      </c>
      <c r="M493" s="4">
        <v>0</v>
      </c>
      <c r="N493" s="4">
        <v>76.260000000000005</v>
      </c>
    </row>
    <row r="494" spans="1:14" x14ac:dyDescent="0.25">
      <c r="A494" t="s">
        <v>48</v>
      </c>
      <c r="B494" s="4">
        <v>-0.16</v>
      </c>
      <c r="C494" s="4">
        <v>0</v>
      </c>
      <c r="D494" s="4">
        <v>0</v>
      </c>
      <c r="E494" s="4">
        <v>0</v>
      </c>
      <c r="F494" s="4">
        <v>0</v>
      </c>
      <c r="G494" s="8">
        <v>0</v>
      </c>
      <c r="H494" s="8"/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-0.16</v>
      </c>
    </row>
    <row r="495" spans="1:14" x14ac:dyDescent="0.25">
      <c r="A495" t="s">
        <v>213</v>
      </c>
      <c r="B495" s="4">
        <v>0</v>
      </c>
      <c r="C495" s="4">
        <v>0</v>
      </c>
      <c r="D495" s="4">
        <v>0</v>
      </c>
      <c r="E495" s="4">
        <v>0</v>
      </c>
      <c r="F495" s="4">
        <v>-233.79</v>
      </c>
      <c r="G495" s="8">
        <v>26.71</v>
      </c>
      <c r="H495" s="8"/>
      <c r="I495" s="4">
        <v>-115.14</v>
      </c>
      <c r="J495" s="4">
        <v>0</v>
      </c>
      <c r="K495" s="4">
        <v>0</v>
      </c>
      <c r="L495" s="4">
        <v>-117.01</v>
      </c>
      <c r="M495" s="4">
        <v>12.25</v>
      </c>
      <c r="N495" s="4">
        <v>-426.98</v>
      </c>
    </row>
    <row r="496" spans="1:14" x14ac:dyDescent="0.25">
      <c r="A496" t="s">
        <v>49</v>
      </c>
      <c r="B496" s="4">
        <v>32.020000000000003</v>
      </c>
      <c r="C496" s="4">
        <v>2.6</v>
      </c>
      <c r="D496" s="4">
        <v>-22.07</v>
      </c>
      <c r="E496" s="4">
        <v>19.47</v>
      </c>
      <c r="F496" s="4">
        <v>0</v>
      </c>
      <c r="G496" s="8">
        <v>0</v>
      </c>
      <c r="H496" s="8"/>
      <c r="I496" s="4">
        <v>0</v>
      </c>
      <c r="J496" s="4">
        <v>0</v>
      </c>
      <c r="K496" s="4">
        <v>0</v>
      </c>
      <c r="L496" s="4">
        <v>441.92</v>
      </c>
      <c r="M496" s="4">
        <v>847.05</v>
      </c>
      <c r="N496" s="4">
        <v>1320.99</v>
      </c>
    </row>
    <row r="497" spans="1:14" x14ac:dyDescent="0.25">
      <c r="A497" t="s">
        <v>50</v>
      </c>
      <c r="B497" s="4">
        <v>-0.02</v>
      </c>
      <c r="C497" s="4">
        <v>0</v>
      </c>
      <c r="D497" s="4">
        <v>0</v>
      </c>
      <c r="E497" s="4">
        <v>0</v>
      </c>
      <c r="F497" s="4">
        <v>0</v>
      </c>
      <c r="G497" s="8">
        <v>0</v>
      </c>
      <c r="H497" s="8"/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-0.02</v>
      </c>
    </row>
    <row r="498" spans="1:14" x14ac:dyDescent="0.25">
      <c r="A498" t="s">
        <v>214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8">
        <v>35.369999999999997</v>
      </c>
      <c r="H498" s="8"/>
      <c r="I498" s="4">
        <v>-4.4400000000000004</v>
      </c>
      <c r="J498" s="4">
        <v>0</v>
      </c>
      <c r="K498" s="4">
        <v>0</v>
      </c>
      <c r="L498" s="4">
        <v>0</v>
      </c>
      <c r="M498" s="4">
        <v>-24.77</v>
      </c>
      <c r="N498" s="4">
        <v>6.16</v>
      </c>
    </row>
    <row r="499" spans="1:14" x14ac:dyDescent="0.25">
      <c r="A499" t="s">
        <v>51</v>
      </c>
      <c r="B499" s="4">
        <v>111032.2</v>
      </c>
      <c r="C499" s="4">
        <v>-1074.3599999999999</v>
      </c>
      <c r="D499" s="4">
        <v>11289.6</v>
      </c>
      <c r="E499" s="4">
        <v>-97937.64</v>
      </c>
      <c r="F499" s="4">
        <v>6077.45</v>
      </c>
      <c r="G499" s="8">
        <v>6933.98</v>
      </c>
      <c r="H499" s="8"/>
      <c r="I499" s="4">
        <v>23929.57</v>
      </c>
      <c r="J499" s="4">
        <v>0</v>
      </c>
      <c r="K499" s="4">
        <v>0</v>
      </c>
      <c r="L499" s="4">
        <v>23541.05</v>
      </c>
      <c r="M499" s="4">
        <v>14712.85</v>
      </c>
      <c r="N499" s="4">
        <v>98504.7</v>
      </c>
    </row>
    <row r="500" spans="1:14" x14ac:dyDescent="0.25">
      <c r="A500" t="s">
        <v>52</v>
      </c>
      <c r="B500" s="4">
        <v>107587.16</v>
      </c>
      <c r="C500" s="4">
        <v>2080.5100000000002</v>
      </c>
      <c r="D500" s="4">
        <v>5319.97</v>
      </c>
      <c r="E500" s="4">
        <v>5487.75</v>
      </c>
      <c r="F500" s="4">
        <v>2374.88</v>
      </c>
      <c r="G500" s="8">
        <v>272.86</v>
      </c>
      <c r="H500" s="8"/>
      <c r="I500" s="4">
        <v>-81.34</v>
      </c>
      <c r="J500" s="4">
        <v>0</v>
      </c>
      <c r="K500" s="4">
        <v>0</v>
      </c>
      <c r="L500" s="4">
        <v>-5009.3</v>
      </c>
      <c r="M500" s="4">
        <v>4212.9799999999996</v>
      </c>
      <c r="N500" s="4">
        <v>122245.47</v>
      </c>
    </row>
    <row r="501" spans="1:14" x14ac:dyDescent="0.25">
      <c r="A501" t="s">
        <v>54</v>
      </c>
      <c r="B501" s="4">
        <v>6241.33</v>
      </c>
      <c r="C501" s="4">
        <v>0</v>
      </c>
      <c r="D501" s="4">
        <v>-2417.3200000000002</v>
      </c>
      <c r="E501" s="4">
        <v>502.33</v>
      </c>
      <c r="F501" s="4">
        <v>0</v>
      </c>
      <c r="G501" s="8">
        <v>0</v>
      </c>
      <c r="H501" s="8"/>
      <c r="I501" s="4">
        <v>994.67</v>
      </c>
      <c r="J501" s="4">
        <v>0</v>
      </c>
      <c r="K501" s="4">
        <v>0</v>
      </c>
      <c r="L501" s="4">
        <v>0</v>
      </c>
      <c r="M501" s="4">
        <v>0</v>
      </c>
      <c r="N501" s="4">
        <v>5321.01</v>
      </c>
    </row>
    <row r="502" spans="1:14" x14ac:dyDescent="0.25">
      <c r="A502" t="s">
        <v>55</v>
      </c>
      <c r="B502" s="4">
        <v>-307.49</v>
      </c>
      <c r="C502" s="4">
        <v>-310.02999999999997</v>
      </c>
      <c r="D502" s="4">
        <v>55.54</v>
      </c>
      <c r="E502" s="4">
        <v>254.49</v>
      </c>
      <c r="F502" s="4">
        <v>0</v>
      </c>
      <c r="G502" s="8">
        <v>0</v>
      </c>
      <c r="H502" s="8"/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-307.49</v>
      </c>
    </row>
    <row r="503" spans="1:14" x14ac:dyDescent="0.25">
      <c r="A503" t="s">
        <v>56</v>
      </c>
      <c r="B503" s="4">
        <v>-0.02</v>
      </c>
      <c r="C503" s="4">
        <v>0</v>
      </c>
      <c r="D503" s="4">
        <v>0</v>
      </c>
      <c r="E503" s="4">
        <v>0</v>
      </c>
      <c r="F503" s="4">
        <v>0</v>
      </c>
      <c r="G503" s="8">
        <v>0</v>
      </c>
      <c r="H503" s="8"/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-0.02</v>
      </c>
    </row>
    <row r="504" spans="1:14" x14ac:dyDescent="0.25">
      <c r="A504" t="s">
        <v>57</v>
      </c>
      <c r="B504" s="4">
        <v>32982.870000000003</v>
      </c>
      <c r="C504" s="4">
        <v>618.07000000000005</v>
      </c>
      <c r="D504" s="4">
        <v>5954.7</v>
      </c>
      <c r="E504" s="4">
        <v>-7477.53</v>
      </c>
      <c r="F504" s="4">
        <v>5146.8100000000004</v>
      </c>
      <c r="G504" s="8">
        <v>3279.85</v>
      </c>
      <c r="H504" s="8"/>
      <c r="I504" s="4">
        <v>3277.63</v>
      </c>
      <c r="J504" s="4">
        <v>0</v>
      </c>
      <c r="K504" s="4">
        <v>0</v>
      </c>
      <c r="L504" s="4">
        <v>3281.32</v>
      </c>
      <c r="M504" s="4">
        <v>3281.52</v>
      </c>
      <c r="N504" s="4">
        <v>50345.24</v>
      </c>
    </row>
    <row r="505" spans="1:14" x14ac:dyDescent="0.25">
      <c r="A505" t="s">
        <v>58</v>
      </c>
      <c r="B505" s="4">
        <v>-7.0000000000000007E-2</v>
      </c>
      <c r="C505" s="4">
        <v>0</v>
      </c>
      <c r="D505" s="4">
        <v>0</v>
      </c>
      <c r="E505" s="4">
        <v>0</v>
      </c>
      <c r="F505" s="4">
        <v>0</v>
      </c>
      <c r="G505" s="8">
        <v>0</v>
      </c>
      <c r="H505" s="8"/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-7.0000000000000007E-2</v>
      </c>
    </row>
    <row r="506" spans="1:14" x14ac:dyDescent="0.25">
      <c r="A506" t="s">
        <v>59</v>
      </c>
      <c r="B506" s="4">
        <v>0.12</v>
      </c>
      <c r="C506" s="4">
        <v>0</v>
      </c>
      <c r="D506" s="4">
        <v>0</v>
      </c>
      <c r="E506" s="4">
        <v>0</v>
      </c>
      <c r="F506" s="4">
        <v>0</v>
      </c>
      <c r="G506" s="8">
        <v>0</v>
      </c>
      <c r="H506" s="8"/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0.12</v>
      </c>
    </row>
    <row r="507" spans="1:14" x14ac:dyDescent="0.25">
      <c r="A507" t="s">
        <v>193</v>
      </c>
      <c r="B507" s="4">
        <v>-0.01</v>
      </c>
      <c r="C507" s="4">
        <v>0</v>
      </c>
      <c r="D507" s="4">
        <v>0</v>
      </c>
      <c r="E507" s="4">
        <v>0</v>
      </c>
      <c r="F507" s="4">
        <v>0</v>
      </c>
      <c r="G507" s="8">
        <v>0</v>
      </c>
      <c r="H507" s="8"/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-0.01</v>
      </c>
    </row>
    <row r="508" spans="1:14" x14ac:dyDescent="0.25">
      <c r="A508" t="s">
        <v>62</v>
      </c>
      <c r="B508" s="4">
        <v>0.02</v>
      </c>
      <c r="C508" s="4">
        <v>0</v>
      </c>
      <c r="D508" s="4">
        <v>0</v>
      </c>
      <c r="E508" s="4">
        <v>0</v>
      </c>
      <c r="F508" s="4">
        <v>0</v>
      </c>
      <c r="G508" s="8">
        <v>0</v>
      </c>
      <c r="H508" s="8"/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0.02</v>
      </c>
    </row>
    <row r="509" spans="1:14" x14ac:dyDescent="0.25">
      <c r="A509" t="s">
        <v>194</v>
      </c>
      <c r="B509" s="4">
        <v>-0.01</v>
      </c>
      <c r="C509" s="4">
        <v>0</v>
      </c>
      <c r="D509" s="4">
        <v>0</v>
      </c>
      <c r="E509" s="4">
        <v>0</v>
      </c>
      <c r="F509" s="4">
        <v>0</v>
      </c>
      <c r="G509" s="8">
        <v>0.01</v>
      </c>
      <c r="H509" s="8"/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</row>
    <row r="510" spans="1:14" x14ac:dyDescent="0.25">
      <c r="A510" t="s">
        <v>63</v>
      </c>
      <c r="B510" s="4">
        <v>-46.82</v>
      </c>
      <c r="C510" s="4">
        <v>-3.92</v>
      </c>
      <c r="D510" s="4">
        <v>0</v>
      </c>
      <c r="E510" s="4">
        <v>0</v>
      </c>
      <c r="F510" s="4">
        <v>0</v>
      </c>
      <c r="G510" s="8">
        <v>50.74</v>
      </c>
      <c r="H510" s="8"/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</row>
    <row r="511" spans="1:14" x14ac:dyDescent="0.25">
      <c r="A511" t="s">
        <v>118</v>
      </c>
      <c r="B511" s="4">
        <v>-33787.89</v>
      </c>
      <c r="C511" s="4">
        <v>1380.01</v>
      </c>
      <c r="D511" s="4">
        <v>1380.01</v>
      </c>
      <c r="E511" s="4">
        <v>-2568.66</v>
      </c>
      <c r="F511" s="4">
        <v>1363.87</v>
      </c>
      <c r="G511" s="8">
        <v>1380</v>
      </c>
      <c r="H511" s="8"/>
      <c r="I511" s="4">
        <v>488.54</v>
      </c>
      <c r="J511" s="4">
        <v>0</v>
      </c>
      <c r="K511" s="4">
        <v>0</v>
      </c>
      <c r="L511" s="4">
        <v>-1551.79</v>
      </c>
      <c r="M511" s="4">
        <v>-818.14</v>
      </c>
      <c r="N511" s="4">
        <v>-32734.05</v>
      </c>
    </row>
    <row r="512" spans="1:14" x14ac:dyDescent="0.25">
      <c r="A512" t="s">
        <v>119</v>
      </c>
      <c r="B512" s="4">
        <v>-16794.150000000001</v>
      </c>
      <c r="C512" s="4">
        <v>-522.70000000000005</v>
      </c>
      <c r="D512" s="4">
        <v>-718.26</v>
      </c>
      <c r="E512" s="4">
        <v>-3651.93</v>
      </c>
      <c r="F512" s="4">
        <v>-1112.72</v>
      </c>
      <c r="G512" s="8">
        <v>-1302.0999999999999</v>
      </c>
      <c r="H512" s="8"/>
      <c r="I512" s="4">
        <v>-1753.21</v>
      </c>
      <c r="J512" s="4">
        <v>0</v>
      </c>
      <c r="K512" s="4">
        <v>0</v>
      </c>
      <c r="L512" s="4">
        <v>-2346.27</v>
      </c>
      <c r="M512" s="4">
        <v>-4066.58</v>
      </c>
      <c r="N512" s="4">
        <v>-32267.919999999998</v>
      </c>
    </row>
    <row r="513" spans="1:14" x14ac:dyDescent="0.25">
      <c r="A513" t="s">
        <v>64</v>
      </c>
      <c r="B513" s="4">
        <v>0.02</v>
      </c>
      <c r="C513" s="4">
        <v>0</v>
      </c>
      <c r="D513" s="4">
        <v>0</v>
      </c>
      <c r="E513" s="4">
        <v>-0.02</v>
      </c>
      <c r="F513" s="4">
        <v>0</v>
      </c>
      <c r="G513" s="8">
        <v>0</v>
      </c>
      <c r="H513" s="8"/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</row>
    <row r="514" spans="1:14" x14ac:dyDescent="0.25">
      <c r="A514" t="s">
        <v>120</v>
      </c>
      <c r="B514" s="4">
        <v>-449120.19</v>
      </c>
      <c r="C514" s="4">
        <v>154.41</v>
      </c>
      <c r="D514" s="4">
        <v>112.09</v>
      </c>
      <c r="E514" s="4">
        <v>12</v>
      </c>
      <c r="F514" s="4">
        <v>50.03</v>
      </c>
      <c r="G514" s="8">
        <v>18.02</v>
      </c>
      <c r="H514" s="8"/>
      <c r="I514" s="4">
        <v>70.06</v>
      </c>
      <c r="J514" s="4">
        <v>0</v>
      </c>
      <c r="K514" s="4">
        <v>0</v>
      </c>
      <c r="L514" s="4">
        <v>120.08</v>
      </c>
      <c r="M514" s="4">
        <v>82.05</v>
      </c>
      <c r="N514" s="4">
        <v>-448501.45</v>
      </c>
    </row>
    <row r="515" spans="1:14" x14ac:dyDescent="0.25">
      <c r="A515" t="s">
        <v>65</v>
      </c>
      <c r="B515" s="4">
        <v>7134.99</v>
      </c>
      <c r="C515" s="4">
        <v>-3901.49</v>
      </c>
      <c r="D515" s="4">
        <v>32124</v>
      </c>
      <c r="E515" s="4">
        <v>-2769.91</v>
      </c>
      <c r="F515" s="4">
        <v>-3896.06</v>
      </c>
      <c r="G515" s="8">
        <v>-3896.07</v>
      </c>
      <c r="H515" s="8"/>
      <c r="I515" s="4">
        <v>-3087.72</v>
      </c>
      <c r="J515" s="4">
        <v>0</v>
      </c>
      <c r="K515" s="4">
        <v>0</v>
      </c>
      <c r="L515" s="4">
        <v>6555.4</v>
      </c>
      <c r="M515" s="4">
        <v>-3964.33</v>
      </c>
      <c r="N515" s="4">
        <v>24298.81</v>
      </c>
    </row>
    <row r="516" spans="1:14" x14ac:dyDescent="0.25">
      <c r="A516" t="s">
        <v>66</v>
      </c>
      <c r="B516" s="4">
        <v>0.05</v>
      </c>
      <c r="C516" s="4">
        <v>0</v>
      </c>
      <c r="D516" s="4">
        <v>0</v>
      </c>
      <c r="E516" s="4">
        <v>0</v>
      </c>
      <c r="F516" s="4">
        <v>0</v>
      </c>
      <c r="G516" s="8">
        <v>0</v>
      </c>
      <c r="H516" s="8"/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0.05</v>
      </c>
    </row>
    <row r="517" spans="1:14" x14ac:dyDescent="0.25">
      <c r="A517" t="s">
        <v>67</v>
      </c>
      <c r="B517" s="4">
        <v>-0.05</v>
      </c>
      <c r="C517" s="4">
        <v>0</v>
      </c>
      <c r="D517" s="4">
        <v>0</v>
      </c>
      <c r="E517" s="4">
        <v>0</v>
      </c>
      <c r="F517" s="4">
        <v>0</v>
      </c>
      <c r="G517" s="8">
        <v>0</v>
      </c>
      <c r="H517" s="8"/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-0.05</v>
      </c>
    </row>
    <row r="518" spans="1:14" x14ac:dyDescent="0.25">
      <c r="A518" t="s">
        <v>68</v>
      </c>
      <c r="B518" s="4">
        <v>90841.52</v>
      </c>
      <c r="C518" s="4">
        <v>-32055.21</v>
      </c>
      <c r="D518" s="4">
        <v>250342.68</v>
      </c>
      <c r="E518" s="4">
        <v>16376.42</v>
      </c>
      <c r="F518" s="4">
        <v>-226951.13</v>
      </c>
      <c r="G518" s="8">
        <v>7951.51</v>
      </c>
      <c r="H518" s="8"/>
      <c r="I518" s="4">
        <v>-4296.99</v>
      </c>
      <c r="J518" s="4">
        <v>0</v>
      </c>
      <c r="K518" s="4">
        <v>0</v>
      </c>
      <c r="L518" s="4">
        <v>-32148.47</v>
      </c>
      <c r="M518" s="4">
        <v>-40421.57</v>
      </c>
      <c r="N518" s="4">
        <v>29638.76</v>
      </c>
    </row>
    <row r="519" spans="1:14" x14ac:dyDescent="0.25">
      <c r="A519" t="s">
        <v>121</v>
      </c>
      <c r="B519" s="4">
        <v>-1007148.28</v>
      </c>
      <c r="C519" s="4">
        <v>0</v>
      </c>
      <c r="D519" s="4">
        <v>0</v>
      </c>
      <c r="E519" s="4">
        <v>5894.08</v>
      </c>
      <c r="F519" s="4">
        <v>0</v>
      </c>
      <c r="G519" s="8">
        <v>0</v>
      </c>
      <c r="H519" s="8"/>
      <c r="I519" s="4">
        <v>5894</v>
      </c>
      <c r="J519" s="4">
        <v>0</v>
      </c>
      <c r="K519" s="4">
        <v>0</v>
      </c>
      <c r="L519" s="4">
        <v>0</v>
      </c>
      <c r="M519" s="4">
        <v>0</v>
      </c>
      <c r="N519" s="4">
        <v>-995360.2</v>
      </c>
    </row>
    <row r="520" spans="1:14" x14ac:dyDescent="0.25">
      <c r="A520" t="s">
        <v>122</v>
      </c>
      <c r="B520" s="4">
        <v>7997.23</v>
      </c>
      <c r="C520" s="4">
        <v>0</v>
      </c>
      <c r="D520" s="4">
        <v>0</v>
      </c>
      <c r="E520" s="4">
        <v>20.61</v>
      </c>
      <c r="F520" s="4">
        <v>0</v>
      </c>
      <c r="G520" s="8">
        <v>0</v>
      </c>
      <c r="H520" s="8"/>
      <c r="I520" s="4">
        <v>20.62</v>
      </c>
      <c r="J520" s="4">
        <v>0</v>
      </c>
      <c r="K520" s="4">
        <v>0</v>
      </c>
      <c r="L520" s="4">
        <v>0</v>
      </c>
      <c r="M520" s="4">
        <v>0</v>
      </c>
      <c r="N520" s="4">
        <v>8038.46</v>
      </c>
    </row>
    <row r="521" spans="1:14" x14ac:dyDescent="0.25">
      <c r="A521" t="s">
        <v>123</v>
      </c>
      <c r="B521" s="4">
        <v>275251.95</v>
      </c>
      <c r="C521" s="4">
        <v>0</v>
      </c>
      <c r="D521" s="4">
        <v>0</v>
      </c>
      <c r="E521" s="4">
        <v>-859</v>
      </c>
      <c r="F521" s="4">
        <v>0</v>
      </c>
      <c r="G521" s="8">
        <v>0</v>
      </c>
      <c r="H521" s="8"/>
      <c r="I521" s="4">
        <v>-858.98</v>
      </c>
      <c r="J521" s="4">
        <v>0</v>
      </c>
      <c r="K521" s="4">
        <v>0</v>
      </c>
      <c r="L521" s="4">
        <v>0</v>
      </c>
      <c r="M521" s="4">
        <v>0</v>
      </c>
      <c r="N521" s="4">
        <v>273533.96999999997</v>
      </c>
    </row>
    <row r="522" spans="1:14" x14ac:dyDescent="0.25">
      <c r="A522" t="s">
        <v>124</v>
      </c>
      <c r="B522" s="4">
        <v>-297407.11</v>
      </c>
      <c r="C522" s="4">
        <v>33045.25</v>
      </c>
      <c r="D522" s="4">
        <v>33045.24</v>
      </c>
      <c r="E522" s="4">
        <v>33045.25</v>
      </c>
      <c r="F522" s="4">
        <v>33045.25</v>
      </c>
      <c r="G522" s="8">
        <v>33045.24</v>
      </c>
      <c r="H522" s="8"/>
      <c r="I522" s="4">
        <v>33045.24</v>
      </c>
      <c r="J522" s="4">
        <v>0</v>
      </c>
      <c r="K522" s="4">
        <v>0</v>
      </c>
      <c r="L522" s="4">
        <v>33045.25</v>
      </c>
      <c r="M522" s="4">
        <v>33045.25</v>
      </c>
      <c r="N522" s="4">
        <v>-33045.14</v>
      </c>
    </row>
    <row r="523" spans="1:14" x14ac:dyDescent="0.25">
      <c r="A523" t="s">
        <v>125</v>
      </c>
      <c r="B523" s="4">
        <v>-98476.58</v>
      </c>
      <c r="C523" s="4">
        <v>35507.879999999997</v>
      </c>
      <c r="D523" s="4">
        <v>32875.550000000003</v>
      </c>
      <c r="E523" s="4">
        <v>23463.22</v>
      </c>
      <c r="F523" s="4">
        <v>6629.97</v>
      </c>
      <c r="G523" s="8">
        <v>0</v>
      </c>
      <c r="H523" s="8"/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0.04</v>
      </c>
    </row>
    <row r="524" spans="1:14" x14ac:dyDescent="0.25">
      <c r="A524" t="s">
        <v>126</v>
      </c>
      <c r="B524" s="4">
        <v>-28540.84</v>
      </c>
      <c r="C524" s="4">
        <v>153.44</v>
      </c>
      <c r="D524" s="4">
        <v>153.44999999999999</v>
      </c>
      <c r="E524" s="4">
        <v>153.44</v>
      </c>
      <c r="F524" s="4">
        <v>153.44999999999999</v>
      </c>
      <c r="G524" s="8">
        <v>153.44</v>
      </c>
      <c r="H524" s="8"/>
      <c r="I524" s="4">
        <v>153.44999999999999</v>
      </c>
      <c r="J524" s="4">
        <v>0</v>
      </c>
      <c r="K524" s="4">
        <v>0</v>
      </c>
      <c r="L524" s="4">
        <v>153.43</v>
      </c>
      <c r="M524" s="4">
        <v>153.44999999999999</v>
      </c>
      <c r="N524" s="4">
        <v>-27313.29</v>
      </c>
    </row>
    <row r="525" spans="1:14" x14ac:dyDescent="0.25">
      <c r="A525" t="s">
        <v>69</v>
      </c>
      <c r="B525" s="4">
        <v>-0.03</v>
      </c>
      <c r="C525" s="4">
        <v>0</v>
      </c>
      <c r="D525" s="4">
        <v>0</v>
      </c>
      <c r="E525" s="4">
        <v>0</v>
      </c>
      <c r="F525" s="4">
        <v>0</v>
      </c>
      <c r="G525" s="8">
        <v>0</v>
      </c>
      <c r="H525" s="8"/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-0.03</v>
      </c>
    </row>
    <row r="526" spans="1:14" x14ac:dyDescent="0.25">
      <c r="A526" t="s">
        <v>127</v>
      </c>
      <c r="B526" s="4">
        <v>-43529.65</v>
      </c>
      <c r="C526" s="4">
        <v>234.04</v>
      </c>
      <c r="D526" s="4">
        <v>234.04</v>
      </c>
      <c r="E526" s="4">
        <v>234.02</v>
      </c>
      <c r="F526" s="4">
        <v>234.04</v>
      </c>
      <c r="G526" s="8">
        <v>234.02</v>
      </c>
      <c r="H526" s="8"/>
      <c r="I526" s="4">
        <v>234.03</v>
      </c>
      <c r="J526" s="4">
        <v>0</v>
      </c>
      <c r="K526" s="4">
        <v>0</v>
      </c>
      <c r="L526" s="4">
        <v>234.03</v>
      </c>
      <c r="M526" s="4">
        <v>234.03</v>
      </c>
      <c r="N526" s="4">
        <v>-41657.4</v>
      </c>
    </row>
    <row r="527" spans="1:14" x14ac:dyDescent="0.25">
      <c r="A527" t="s">
        <v>128</v>
      </c>
      <c r="B527" s="4">
        <v>15526.99</v>
      </c>
      <c r="C527" s="4">
        <v>1789.81</v>
      </c>
      <c r="D527" s="4">
        <v>718.26</v>
      </c>
      <c r="E527" s="4">
        <v>3651.92</v>
      </c>
      <c r="F527" s="4">
        <v>1112.73</v>
      </c>
      <c r="G527" s="8">
        <v>1302.0999999999999</v>
      </c>
      <c r="H527" s="8"/>
      <c r="I527" s="4">
        <v>1753.21</v>
      </c>
      <c r="J527" s="4">
        <v>0</v>
      </c>
      <c r="K527" s="4">
        <v>0</v>
      </c>
      <c r="L527" s="4">
        <v>2346.27</v>
      </c>
      <c r="M527" s="4">
        <v>4066.57</v>
      </c>
      <c r="N527" s="4">
        <v>32267.86</v>
      </c>
    </row>
    <row r="528" spans="1:14" x14ac:dyDescent="0.25">
      <c r="A528" t="s">
        <v>129</v>
      </c>
      <c r="B528" s="4">
        <v>3197020.05</v>
      </c>
      <c r="C528" s="4">
        <v>899.48</v>
      </c>
      <c r="D528" s="4">
        <v>911.82</v>
      </c>
      <c r="E528" s="4">
        <v>923.01</v>
      </c>
      <c r="F528" s="4">
        <v>921.54</v>
      </c>
      <c r="G528" s="8">
        <v>919.48</v>
      </c>
      <c r="H528" s="8"/>
      <c r="I528" s="4">
        <v>-3201597.38</v>
      </c>
      <c r="J528" s="4">
        <v>0</v>
      </c>
      <c r="K528" s="4">
        <v>0</v>
      </c>
      <c r="L528" s="4">
        <v>-1.21</v>
      </c>
      <c r="M528" s="4">
        <v>-0.75</v>
      </c>
      <c r="N528" s="4">
        <v>-3.96</v>
      </c>
    </row>
    <row r="529" spans="1:14" x14ac:dyDescent="0.25">
      <c r="A529" t="s">
        <v>130</v>
      </c>
      <c r="B529" s="4">
        <v>-50043.83</v>
      </c>
      <c r="C529" s="4">
        <v>-10</v>
      </c>
      <c r="D529" s="4">
        <v>-14.13</v>
      </c>
      <c r="E529" s="4">
        <v>-6.84</v>
      </c>
      <c r="F529" s="4">
        <v>-95.39</v>
      </c>
      <c r="G529" s="8">
        <v>-15.06</v>
      </c>
      <c r="H529" s="8"/>
      <c r="I529" s="4">
        <v>50141.74</v>
      </c>
      <c r="J529" s="4">
        <v>0</v>
      </c>
      <c r="K529" s="4">
        <v>0</v>
      </c>
      <c r="L529" s="4">
        <v>-10.119999999999999</v>
      </c>
      <c r="M529" s="4">
        <v>0</v>
      </c>
      <c r="N529" s="4">
        <v>-53.63</v>
      </c>
    </row>
    <row r="530" spans="1:14" x14ac:dyDescent="0.25">
      <c r="A530" t="s">
        <v>131</v>
      </c>
      <c r="B530" s="4">
        <v>-271490.34999999998</v>
      </c>
      <c r="C530" s="4">
        <v>84596.27</v>
      </c>
      <c r="D530" s="4">
        <v>69947.63</v>
      </c>
      <c r="E530" s="4">
        <v>-81669.320000000007</v>
      </c>
      <c r="F530" s="4">
        <v>-62813.27</v>
      </c>
      <c r="G530" s="8">
        <v>-41152.04</v>
      </c>
      <c r="H530" s="8"/>
      <c r="I530" s="4">
        <v>63572.57</v>
      </c>
      <c r="J530" s="4">
        <v>0</v>
      </c>
      <c r="K530" s="4">
        <v>0</v>
      </c>
      <c r="L530" s="4">
        <v>21412.49</v>
      </c>
      <c r="M530" s="4">
        <v>-2362.35</v>
      </c>
      <c r="N530" s="4">
        <v>-219958.37</v>
      </c>
    </row>
    <row r="531" spans="1:14" x14ac:dyDescent="0.25">
      <c r="A531" t="s">
        <v>132</v>
      </c>
      <c r="B531" s="4">
        <v>0.05</v>
      </c>
      <c r="C531" s="4">
        <v>0</v>
      </c>
      <c r="D531" s="4">
        <v>0</v>
      </c>
      <c r="E531" s="4">
        <v>0</v>
      </c>
      <c r="F531" s="4">
        <v>0</v>
      </c>
      <c r="G531" s="8">
        <v>0</v>
      </c>
      <c r="H531" s="8"/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0.05</v>
      </c>
    </row>
    <row r="532" spans="1:14" x14ac:dyDescent="0.25">
      <c r="A532" t="s">
        <v>133</v>
      </c>
      <c r="B532" s="4">
        <v>62743.59</v>
      </c>
      <c r="C532" s="4">
        <v>-2562.66</v>
      </c>
      <c r="D532" s="4">
        <v>-2562.64</v>
      </c>
      <c r="E532" s="4">
        <v>-2562.65</v>
      </c>
      <c r="F532" s="4">
        <v>-2562.65</v>
      </c>
      <c r="G532" s="8">
        <v>-2562.64</v>
      </c>
      <c r="H532" s="8"/>
      <c r="I532" s="4">
        <v>-2562.65</v>
      </c>
      <c r="J532" s="4">
        <v>0</v>
      </c>
      <c r="K532" s="4">
        <v>0</v>
      </c>
      <c r="L532" s="4">
        <v>-2562.65</v>
      </c>
      <c r="M532" s="4">
        <v>-2562.65</v>
      </c>
      <c r="N532" s="4">
        <v>42242.400000000001</v>
      </c>
    </row>
    <row r="533" spans="1:14" x14ac:dyDescent="0.25">
      <c r="A533" t="s">
        <v>134</v>
      </c>
      <c r="B533" s="4">
        <v>-62743.58</v>
      </c>
      <c r="C533" s="4">
        <v>2562.65</v>
      </c>
      <c r="D533" s="4">
        <v>2562.65</v>
      </c>
      <c r="E533" s="4">
        <v>2562.65</v>
      </c>
      <c r="F533" s="4">
        <v>2562.65</v>
      </c>
      <c r="G533" s="8">
        <v>2562.65</v>
      </c>
      <c r="H533" s="8"/>
      <c r="I533" s="4">
        <v>2562.64</v>
      </c>
      <c r="J533" s="4">
        <v>0</v>
      </c>
      <c r="K533" s="4">
        <v>0</v>
      </c>
      <c r="L533" s="4">
        <v>2562.64</v>
      </c>
      <c r="M533" s="4">
        <v>2562.66</v>
      </c>
      <c r="N533" s="4">
        <v>-42242.39</v>
      </c>
    </row>
    <row r="534" spans="1:14" x14ac:dyDescent="0.25">
      <c r="A534" t="s">
        <v>135</v>
      </c>
      <c r="B534" s="4">
        <v>20476.060000000001</v>
      </c>
      <c r="C534" s="4">
        <v>141.1</v>
      </c>
      <c r="D534" s="4">
        <v>137.25</v>
      </c>
      <c r="E534" s="4">
        <v>-1.08</v>
      </c>
      <c r="F534" s="4">
        <v>129.56</v>
      </c>
      <c r="G534" s="8">
        <v>125.71</v>
      </c>
      <c r="H534" s="8"/>
      <c r="I534" s="4">
        <v>121.89</v>
      </c>
      <c r="J534" s="4">
        <v>0</v>
      </c>
      <c r="K534" s="4">
        <v>0</v>
      </c>
      <c r="L534" s="4">
        <v>118.08</v>
      </c>
      <c r="M534" s="4">
        <v>114.26</v>
      </c>
      <c r="N534" s="4">
        <v>21362.83</v>
      </c>
    </row>
    <row r="535" spans="1:14" x14ac:dyDescent="0.25">
      <c r="A535" t="s">
        <v>136</v>
      </c>
      <c r="B535" s="4">
        <v>-43203.99</v>
      </c>
      <c r="C535" s="4">
        <v>-430.87</v>
      </c>
      <c r="D535" s="4">
        <v>-421.58</v>
      </c>
      <c r="E535" s="4">
        <v>-132.12</v>
      </c>
      <c r="F535" s="4">
        <v>-403.18</v>
      </c>
      <c r="G535" s="8">
        <v>-393.99</v>
      </c>
      <c r="H535" s="8"/>
      <c r="I535" s="4">
        <v>-384.79</v>
      </c>
      <c r="J535" s="4">
        <v>0</v>
      </c>
      <c r="K535" s="4">
        <v>0</v>
      </c>
      <c r="L535" s="4">
        <v>-375.69</v>
      </c>
      <c r="M535" s="4">
        <v>-366.51</v>
      </c>
      <c r="N535" s="4">
        <v>-46112.72</v>
      </c>
    </row>
    <row r="536" spans="1:14" x14ac:dyDescent="0.25">
      <c r="A536" t="s">
        <v>137</v>
      </c>
      <c r="B536" s="4">
        <v>-146305.5</v>
      </c>
      <c r="C536" s="4">
        <v>-1731.89</v>
      </c>
      <c r="D536" s="4">
        <v>-1732.12</v>
      </c>
      <c r="E536" s="4">
        <v>-1732.38</v>
      </c>
      <c r="F536" s="4">
        <v>-1733.25</v>
      </c>
      <c r="G536" s="8">
        <v>-1733.83</v>
      </c>
      <c r="H536" s="8"/>
      <c r="I536" s="4">
        <v>-1734.38</v>
      </c>
      <c r="J536" s="4">
        <v>0</v>
      </c>
      <c r="K536" s="4">
        <v>0</v>
      </c>
      <c r="L536" s="4">
        <v>-1735.25</v>
      </c>
      <c r="M536" s="4">
        <v>-1735.85</v>
      </c>
      <c r="N536" s="4">
        <v>-160174.45000000001</v>
      </c>
    </row>
    <row r="537" spans="1:14" x14ac:dyDescent="0.25">
      <c r="A537" t="s">
        <v>138</v>
      </c>
      <c r="B537" s="4">
        <v>-0.05</v>
      </c>
      <c r="C537" s="4">
        <v>0</v>
      </c>
      <c r="D537" s="4">
        <v>0</v>
      </c>
      <c r="E537" s="4">
        <v>0</v>
      </c>
      <c r="F537" s="4">
        <v>0</v>
      </c>
      <c r="G537" s="8">
        <v>0</v>
      </c>
      <c r="H537" s="8"/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-0.05</v>
      </c>
    </row>
    <row r="538" spans="1:14" x14ac:dyDescent="0.25">
      <c r="A538" t="s">
        <v>139</v>
      </c>
      <c r="B538" s="4">
        <v>248871.64</v>
      </c>
      <c r="C538" s="4">
        <v>6371.81</v>
      </c>
      <c r="D538" s="4">
        <v>6449.83</v>
      </c>
      <c r="E538" s="4">
        <v>6528.82</v>
      </c>
      <c r="F538" s="4">
        <v>6608.77</v>
      </c>
      <c r="G538" s="8">
        <v>6689.72</v>
      </c>
      <c r="H538" s="8"/>
      <c r="I538" s="4">
        <v>-281520.59000000003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</row>
    <row r="539" spans="1:14" x14ac:dyDescent="0.25">
      <c r="A539" t="s">
        <v>140</v>
      </c>
      <c r="B539" s="4">
        <v>-531916.43000000005</v>
      </c>
      <c r="C539" s="4">
        <v>-15242.58</v>
      </c>
      <c r="D539" s="4">
        <v>-15429.24</v>
      </c>
      <c r="E539" s="4">
        <v>-15618.2</v>
      </c>
      <c r="F539" s="4">
        <v>-15809.47</v>
      </c>
      <c r="G539" s="8">
        <v>-16003.09</v>
      </c>
      <c r="H539" s="8"/>
      <c r="I539" s="4">
        <v>610019.01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</row>
    <row r="540" spans="1:14" x14ac:dyDescent="0.25">
      <c r="A540" t="s">
        <v>141</v>
      </c>
      <c r="B540" s="4">
        <v>-2090778.54</v>
      </c>
      <c r="C540" s="4">
        <v>0</v>
      </c>
      <c r="D540" s="4">
        <v>0</v>
      </c>
      <c r="E540" s="4">
        <v>0</v>
      </c>
      <c r="F540" s="4">
        <v>0</v>
      </c>
      <c r="G540" s="8">
        <v>0</v>
      </c>
      <c r="H540" s="8"/>
      <c r="I540" s="4">
        <v>2090778.59</v>
      </c>
      <c r="J540" s="4">
        <v>0</v>
      </c>
      <c r="K540" s="4">
        <v>0</v>
      </c>
      <c r="L540" s="4">
        <v>0</v>
      </c>
      <c r="M540" s="4">
        <v>0</v>
      </c>
      <c r="N540" s="4">
        <v>0.05</v>
      </c>
    </row>
    <row r="541" spans="1:14" x14ac:dyDescent="0.25">
      <c r="A541" t="s">
        <v>142</v>
      </c>
      <c r="B541" s="4">
        <v>-3025778.05</v>
      </c>
      <c r="C541" s="4">
        <v>11962.3</v>
      </c>
      <c r="D541" s="4">
        <v>38128.17</v>
      </c>
      <c r="E541" s="4">
        <v>19280.560000000001</v>
      </c>
      <c r="F541" s="4">
        <v>22258.02</v>
      </c>
      <c r="G541" s="8">
        <v>-47244.59</v>
      </c>
      <c r="H541" s="8"/>
      <c r="I541" s="4">
        <v>2936117.75</v>
      </c>
      <c r="J541" s="4">
        <v>0</v>
      </c>
      <c r="K541" s="4">
        <v>0</v>
      </c>
      <c r="L541" s="4">
        <v>25055.040000000001</v>
      </c>
      <c r="M541" s="4">
        <v>20220.8</v>
      </c>
      <c r="N541" s="4">
        <v>0</v>
      </c>
    </row>
    <row r="542" spans="1:14" x14ac:dyDescent="0.25">
      <c r="A542" t="s">
        <v>143</v>
      </c>
      <c r="B542" s="4">
        <v>-32153.06</v>
      </c>
      <c r="C542" s="4">
        <v>1962.64</v>
      </c>
      <c r="D542" s="4">
        <v>2054.66</v>
      </c>
      <c r="E542" s="4">
        <v>2010.31</v>
      </c>
      <c r="F542" s="4">
        <v>2011.64</v>
      </c>
      <c r="G542" s="8">
        <v>2010.29</v>
      </c>
      <c r="H542" s="8"/>
      <c r="I542" s="4">
        <v>2362.66</v>
      </c>
      <c r="J542" s="4">
        <v>0</v>
      </c>
      <c r="K542" s="4">
        <v>0</v>
      </c>
      <c r="L542" s="4">
        <v>739.44</v>
      </c>
      <c r="M542" s="4">
        <v>739.4</v>
      </c>
      <c r="N542" s="4">
        <v>-18262.02</v>
      </c>
    </row>
    <row r="543" spans="1:14" x14ac:dyDescent="0.25">
      <c r="A543" t="s">
        <v>146</v>
      </c>
      <c r="B543" s="4">
        <v>-554279.38</v>
      </c>
      <c r="C543" s="4">
        <v>0</v>
      </c>
      <c r="D543" s="4">
        <v>0</v>
      </c>
      <c r="E543" s="4">
        <v>0</v>
      </c>
      <c r="F543" s="4">
        <v>0</v>
      </c>
      <c r="G543" s="8">
        <v>0</v>
      </c>
      <c r="H543" s="8"/>
      <c r="I543" s="4">
        <v>554279.38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x14ac:dyDescent="0.25">
      <c r="A544" t="s">
        <v>147</v>
      </c>
      <c r="B544" s="4">
        <v>-2425786.36</v>
      </c>
      <c r="C544" s="4">
        <v>0</v>
      </c>
      <c r="D544" s="4">
        <v>0</v>
      </c>
      <c r="E544" s="4">
        <v>0</v>
      </c>
      <c r="F544" s="4">
        <v>0</v>
      </c>
      <c r="G544" s="8">
        <v>0</v>
      </c>
      <c r="H544" s="8"/>
      <c r="I544" s="4">
        <v>2425786.36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</row>
    <row r="545" spans="1:14" x14ac:dyDescent="0.25">
      <c r="A545" t="s">
        <v>148</v>
      </c>
      <c r="B545" s="4">
        <v>-229994.87</v>
      </c>
      <c r="C545" s="4">
        <v>-19971.54</v>
      </c>
      <c r="D545" s="4">
        <v>-19971.55</v>
      </c>
      <c r="E545" s="4">
        <v>-19971.55</v>
      </c>
      <c r="F545" s="4">
        <v>-19971.55</v>
      </c>
      <c r="G545" s="8">
        <v>-19971.55</v>
      </c>
      <c r="H545" s="8"/>
      <c r="I545" s="4">
        <v>-19971.54</v>
      </c>
      <c r="J545" s="4">
        <v>0</v>
      </c>
      <c r="K545" s="4">
        <v>0</v>
      </c>
      <c r="L545" s="4">
        <v>-19971.55</v>
      </c>
      <c r="M545" s="4">
        <v>-19971.55</v>
      </c>
      <c r="N545" s="4">
        <v>-389767.25</v>
      </c>
    </row>
    <row r="546" spans="1:14" x14ac:dyDescent="0.25">
      <c r="A546" t="s">
        <v>149</v>
      </c>
      <c r="B546" s="4">
        <v>229994.87</v>
      </c>
      <c r="C546" s="4">
        <v>19971.54</v>
      </c>
      <c r="D546" s="4">
        <v>19971.55</v>
      </c>
      <c r="E546" s="4">
        <v>19971.55</v>
      </c>
      <c r="F546" s="4">
        <v>19971.55</v>
      </c>
      <c r="G546" s="8">
        <v>19971.55</v>
      </c>
      <c r="H546" s="8"/>
      <c r="I546" s="4">
        <v>19971.54</v>
      </c>
      <c r="J546" s="4">
        <v>0</v>
      </c>
      <c r="K546" s="4">
        <v>0</v>
      </c>
      <c r="L546" s="4">
        <v>19971.55</v>
      </c>
      <c r="M546" s="4">
        <v>19971.55</v>
      </c>
      <c r="N546" s="4">
        <v>389767.25</v>
      </c>
    </row>
    <row r="547" spans="1:14" x14ac:dyDescent="0.25">
      <c r="A547" t="s">
        <v>150</v>
      </c>
      <c r="B547" s="4">
        <v>0.05</v>
      </c>
      <c r="C547" s="4">
        <v>0</v>
      </c>
      <c r="D547" s="4">
        <v>0</v>
      </c>
      <c r="E547" s="4">
        <v>0</v>
      </c>
      <c r="F547" s="4">
        <v>0</v>
      </c>
      <c r="G547" s="8">
        <v>0</v>
      </c>
      <c r="H547" s="8"/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0.05</v>
      </c>
    </row>
    <row r="548" spans="1:14" x14ac:dyDescent="0.25">
      <c r="A548" t="s">
        <v>151</v>
      </c>
      <c r="B548" s="4">
        <v>-729818.19</v>
      </c>
      <c r="C548" s="4">
        <v>0</v>
      </c>
      <c r="D548" s="4">
        <v>0</v>
      </c>
      <c r="E548" s="4">
        <v>0</v>
      </c>
      <c r="F548" s="4">
        <v>0</v>
      </c>
      <c r="G548" s="8">
        <v>0</v>
      </c>
      <c r="H548" s="8"/>
      <c r="I548" s="4">
        <v>729818.19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</row>
    <row r="549" spans="1:14" x14ac:dyDescent="0.25">
      <c r="A549" t="s">
        <v>152</v>
      </c>
      <c r="B549" s="4">
        <v>-443803.97</v>
      </c>
      <c r="C549" s="4">
        <v>0</v>
      </c>
      <c r="D549" s="4">
        <v>0</v>
      </c>
      <c r="E549" s="4">
        <v>0</v>
      </c>
      <c r="F549" s="4">
        <v>0</v>
      </c>
      <c r="G549" s="8">
        <v>0</v>
      </c>
      <c r="H549" s="8"/>
      <c r="I549" s="4">
        <v>443803.97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</row>
    <row r="550" spans="1:14" x14ac:dyDescent="0.25">
      <c r="A550" t="s">
        <v>70</v>
      </c>
      <c r="B550" s="4">
        <v>-25135.05</v>
      </c>
      <c r="C550" s="4">
        <v>4189.2299999999996</v>
      </c>
      <c r="D550" s="4">
        <v>4189.21</v>
      </c>
      <c r="E550" s="4">
        <v>4189.2299999999996</v>
      </c>
      <c r="F550" s="4">
        <v>4189.22</v>
      </c>
      <c r="G550" s="8">
        <v>4189.2299999999996</v>
      </c>
      <c r="H550" s="8"/>
      <c r="I550" s="4">
        <v>4189.21</v>
      </c>
      <c r="J550" s="4">
        <v>0</v>
      </c>
      <c r="K550" s="4">
        <v>0</v>
      </c>
      <c r="L550" s="4">
        <v>-51599.88</v>
      </c>
      <c r="M550" s="4">
        <v>4690.88</v>
      </c>
      <c r="N550" s="4">
        <v>-46908.72</v>
      </c>
    </row>
    <row r="551" spans="1:14" x14ac:dyDescent="0.25">
      <c r="A551" t="s">
        <v>153</v>
      </c>
      <c r="B551" s="4">
        <v>-119565.93</v>
      </c>
      <c r="C551" s="4">
        <v>-5143.8</v>
      </c>
      <c r="D551" s="4">
        <v>0</v>
      </c>
      <c r="E551" s="4">
        <v>-18431.39</v>
      </c>
      <c r="F551" s="4">
        <v>0</v>
      </c>
      <c r="G551" s="8">
        <v>0</v>
      </c>
      <c r="H551" s="8"/>
      <c r="I551" s="4">
        <v>-1371777.26</v>
      </c>
      <c r="J551" s="4">
        <v>0</v>
      </c>
      <c r="K551" s="4">
        <v>0</v>
      </c>
      <c r="L551" s="4">
        <v>7731.99</v>
      </c>
      <c r="M551" s="4">
        <v>7066.92</v>
      </c>
      <c r="N551" s="4">
        <v>-1500119.47</v>
      </c>
    </row>
    <row r="552" spans="1:14" x14ac:dyDescent="0.25">
      <c r="A552" t="s">
        <v>154</v>
      </c>
      <c r="B552" s="4">
        <v>-13962.35</v>
      </c>
      <c r="C552" s="4">
        <v>146.83000000000001</v>
      </c>
      <c r="D552" s="4">
        <v>146.82</v>
      </c>
      <c r="E552" s="4">
        <v>146.82</v>
      </c>
      <c r="F552" s="4">
        <v>146.83000000000001</v>
      </c>
      <c r="G552" s="8">
        <v>146.82</v>
      </c>
      <c r="H552" s="8"/>
      <c r="I552" s="4">
        <v>146.83000000000001</v>
      </c>
      <c r="J552" s="4">
        <v>0</v>
      </c>
      <c r="K552" s="4">
        <v>0</v>
      </c>
      <c r="L552" s="4">
        <v>146.82</v>
      </c>
      <c r="M552" s="4">
        <v>146.84</v>
      </c>
      <c r="N552" s="4">
        <v>-12787.74</v>
      </c>
    </row>
    <row r="553" spans="1:14" x14ac:dyDescent="0.25">
      <c r="A553" t="s">
        <v>155</v>
      </c>
      <c r="B553" s="4">
        <v>-2174.59</v>
      </c>
      <c r="C553" s="4">
        <v>22.89</v>
      </c>
      <c r="D553" s="4">
        <v>22.88</v>
      </c>
      <c r="E553" s="4">
        <v>22.89</v>
      </c>
      <c r="F553" s="4">
        <v>22.89</v>
      </c>
      <c r="G553" s="8">
        <v>22.91</v>
      </c>
      <c r="H553" s="8"/>
      <c r="I553" s="4">
        <v>22.88</v>
      </c>
      <c r="J553" s="4">
        <v>0</v>
      </c>
      <c r="K553" s="4">
        <v>0</v>
      </c>
      <c r="L553" s="4">
        <v>22.89</v>
      </c>
      <c r="M553" s="4">
        <v>22.88</v>
      </c>
      <c r="N553" s="4">
        <v>-1991.48</v>
      </c>
    </row>
    <row r="554" spans="1:14" x14ac:dyDescent="0.25">
      <c r="A554" t="s">
        <v>156</v>
      </c>
      <c r="B554" s="4">
        <v>-909477.81</v>
      </c>
      <c r="C554" s="4">
        <v>-86151.74</v>
      </c>
      <c r="D554" s="4">
        <v>-86748.64</v>
      </c>
      <c r="E554" s="4">
        <v>-75849.55</v>
      </c>
      <c r="F554" s="4">
        <v>-86158.13</v>
      </c>
      <c r="G554" s="8">
        <v>-86630.27</v>
      </c>
      <c r="H554" s="8"/>
      <c r="I554" s="4">
        <v>1331007.8799999999</v>
      </c>
      <c r="J554" s="4">
        <v>0</v>
      </c>
      <c r="K554" s="4">
        <v>0</v>
      </c>
      <c r="L554" s="4">
        <v>-18.96</v>
      </c>
      <c r="M554" s="4">
        <v>-40.54</v>
      </c>
      <c r="N554" s="4">
        <v>-67.760000000000005</v>
      </c>
    </row>
    <row r="555" spans="1:14" x14ac:dyDescent="0.25">
      <c r="A555" t="s">
        <v>157</v>
      </c>
      <c r="B555" s="4">
        <v>376314.49</v>
      </c>
      <c r="C555" s="4">
        <v>35646.980000000003</v>
      </c>
      <c r="D555" s="4">
        <v>35893.97</v>
      </c>
      <c r="E555" s="4">
        <v>31384.25</v>
      </c>
      <c r="F555" s="4">
        <v>35649.629999999997</v>
      </c>
      <c r="G555" s="8">
        <v>35844.99</v>
      </c>
      <c r="H555" s="8"/>
      <c r="I555" s="4">
        <v>-550730.9</v>
      </c>
      <c r="J555" s="4">
        <v>0</v>
      </c>
      <c r="K555" s="4">
        <v>0</v>
      </c>
      <c r="L555" s="4">
        <v>7.86</v>
      </c>
      <c r="M555" s="4">
        <v>16.760000000000002</v>
      </c>
      <c r="N555" s="4">
        <v>28.03</v>
      </c>
    </row>
    <row r="556" spans="1:14" x14ac:dyDescent="0.25">
      <c r="A556" t="s">
        <v>158</v>
      </c>
      <c r="B556" s="4">
        <v>1323345.8400000001</v>
      </c>
      <c r="C556" s="4">
        <v>0</v>
      </c>
      <c r="D556" s="4">
        <v>0</v>
      </c>
      <c r="E556" s="4">
        <v>0</v>
      </c>
      <c r="F556" s="4">
        <v>0</v>
      </c>
      <c r="G556" s="8">
        <v>0</v>
      </c>
      <c r="H556" s="8"/>
      <c r="I556" s="4">
        <v>-1323345.96</v>
      </c>
      <c r="J556" s="4">
        <v>0</v>
      </c>
      <c r="K556" s="4">
        <v>0</v>
      </c>
      <c r="L556" s="4">
        <v>0</v>
      </c>
      <c r="M556" s="4">
        <v>0</v>
      </c>
      <c r="N556" s="4">
        <v>-0.12</v>
      </c>
    </row>
    <row r="557" spans="1:14" x14ac:dyDescent="0.25">
      <c r="A557" t="s">
        <v>159</v>
      </c>
      <c r="B557" s="4">
        <v>-5828221.96</v>
      </c>
      <c r="C557" s="4">
        <v>-1752.97</v>
      </c>
      <c r="D557" s="4">
        <v>-800.6</v>
      </c>
      <c r="E557" s="4">
        <v>-1357.49</v>
      </c>
      <c r="F557" s="4">
        <v>-1772.08</v>
      </c>
      <c r="G557" s="8">
        <v>-1523.86</v>
      </c>
      <c r="H557" s="8"/>
      <c r="I557" s="4">
        <v>5831949.0099999998</v>
      </c>
      <c r="J557" s="4">
        <v>0</v>
      </c>
      <c r="K557" s="4">
        <v>0</v>
      </c>
      <c r="L557" s="4">
        <v>-3991.33</v>
      </c>
      <c r="M557" s="4">
        <v>-1012.62</v>
      </c>
      <c r="N557" s="4">
        <v>-8483.9</v>
      </c>
    </row>
    <row r="558" spans="1:14" x14ac:dyDescent="0.25">
      <c r="A558" t="s">
        <v>160</v>
      </c>
      <c r="B558" s="4">
        <v>-13528049.140000001</v>
      </c>
      <c r="C558" s="4">
        <v>0</v>
      </c>
      <c r="D558" s="4">
        <v>0</v>
      </c>
      <c r="E558" s="4">
        <v>0</v>
      </c>
      <c r="F558" s="4">
        <v>0</v>
      </c>
      <c r="G558" s="8">
        <v>0</v>
      </c>
      <c r="H558" s="8"/>
      <c r="I558" s="4">
        <v>13528049.15</v>
      </c>
      <c r="J558" s="4">
        <v>0</v>
      </c>
      <c r="K558" s="4">
        <v>0</v>
      </c>
      <c r="L558" s="4">
        <v>0</v>
      </c>
      <c r="M558" s="4">
        <v>0</v>
      </c>
      <c r="N558" s="4">
        <v>0.01</v>
      </c>
    </row>
    <row r="559" spans="1:14" x14ac:dyDescent="0.25">
      <c r="A559" t="s">
        <v>161</v>
      </c>
      <c r="B559" s="4">
        <v>-2757957.05</v>
      </c>
      <c r="C559" s="4">
        <v>-10578.75</v>
      </c>
      <c r="D559" s="4">
        <v>-11592.02</v>
      </c>
      <c r="E559" s="4">
        <v>-11096.38</v>
      </c>
      <c r="F559" s="4">
        <v>-10743.35</v>
      </c>
      <c r="G559" s="8">
        <v>-11053.4</v>
      </c>
      <c r="H559" s="8"/>
      <c r="I559" s="4">
        <v>-10683.27</v>
      </c>
      <c r="J559" s="4">
        <v>0</v>
      </c>
      <c r="K559" s="4">
        <v>0</v>
      </c>
      <c r="L559" s="4">
        <v>-8710.5400000000009</v>
      </c>
      <c r="M559" s="4">
        <v>-11752.04</v>
      </c>
      <c r="N559" s="4">
        <v>-2844166.8</v>
      </c>
    </row>
    <row r="560" spans="1:14" x14ac:dyDescent="0.25">
      <c r="A560" t="s">
        <v>162</v>
      </c>
      <c r="B560" s="4">
        <v>-159049.74</v>
      </c>
      <c r="C560" s="4">
        <v>0</v>
      </c>
      <c r="D560" s="4">
        <v>0</v>
      </c>
      <c r="E560" s="4">
        <v>0</v>
      </c>
      <c r="F560" s="4">
        <v>0</v>
      </c>
      <c r="G560" s="8">
        <v>0</v>
      </c>
      <c r="H560" s="8"/>
      <c r="I560" s="4">
        <v>159049.72</v>
      </c>
      <c r="J560" s="4">
        <v>0</v>
      </c>
      <c r="K560" s="4">
        <v>0</v>
      </c>
      <c r="L560" s="4">
        <v>0</v>
      </c>
      <c r="M560" s="4">
        <v>0</v>
      </c>
      <c r="N560" s="4">
        <v>-0.02</v>
      </c>
    </row>
    <row r="561" spans="1:14" x14ac:dyDescent="0.25">
      <c r="A561" t="s">
        <v>163</v>
      </c>
      <c r="B561" s="4">
        <v>-14049.84</v>
      </c>
      <c r="C561" s="4">
        <v>147.88999999999999</v>
      </c>
      <c r="D561" s="4">
        <v>147.9</v>
      </c>
      <c r="E561" s="4">
        <v>147.88999999999999</v>
      </c>
      <c r="F561" s="4">
        <v>147.9</v>
      </c>
      <c r="G561" s="8">
        <v>147.88</v>
      </c>
      <c r="H561" s="8"/>
      <c r="I561" s="4">
        <v>147.9</v>
      </c>
      <c r="J561" s="4">
        <v>0</v>
      </c>
      <c r="K561" s="4">
        <v>0</v>
      </c>
      <c r="L561" s="4">
        <v>147.9</v>
      </c>
      <c r="M561" s="4">
        <v>147.88999999999999</v>
      </c>
      <c r="N561" s="4">
        <v>-12866.69</v>
      </c>
    </row>
    <row r="562" spans="1:14" x14ac:dyDescent="0.25">
      <c r="A562" t="s">
        <v>71</v>
      </c>
      <c r="B562" s="4">
        <v>-1292123.1599999999</v>
      </c>
      <c r="C562" s="4">
        <v>-9542.83</v>
      </c>
      <c r="D562" s="4">
        <v>-9541.75</v>
      </c>
      <c r="E562" s="4">
        <v>-9396.3700000000008</v>
      </c>
      <c r="F562" s="4">
        <v>-9494.77</v>
      </c>
      <c r="G562" s="8">
        <v>-9267.56</v>
      </c>
      <c r="H562" s="8"/>
      <c r="I562" s="4">
        <v>-22555.7</v>
      </c>
      <c r="J562" s="4">
        <v>0</v>
      </c>
      <c r="K562" s="4">
        <v>0</v>
      </c>
      <c r="L562" s="4">
        <v>-11695.84</v>
      </c>
      <c r="M562" s="4">
        <v>-11693.49</v>
      </c>
      <c r="N562" s="4">
        <v>-1385311.47</v>
      </c>
    </row>
    <row r="563" spans="1:14" x14ac:dyDescent="0.25">
      <c r="A563" t="s">
        <v>72</v>
      </c>
      <c r="B563" s="4">
        <v>-248789.93</v>
      </c>
      <c r="C563" s="4">
        <v>0</v>
      </c>
      <c r="D563" s="4">
        <v>0</v>
      </c>
      <c r="E563" s="4">
        <v>859.01</v>
      </c>
      <c r="F563" s="4">
        <v>0</v>
      </c>
      <c r="G563" s="8">
        <v>0</v>
      </c>
      <c r="H563" s="8"/>
      <c r="I563" s="4">
        <v>858.98</v>
      </c>
      <c r="J563" s="4">
        <v>0</v>
      </c>
      <c r="K563" s="4">
        <v>0</v>
      </c>
      <c r="L563" s="4">
        <v>0</v>
      </c>
      <c r="M563" s="4">
        <v>0</v>
      </c>
      <c r="N563" s="4">
        <v>-247071.94</v>
      </c>
    </row>
    <row r="564" spans="1:14" x14ac:dyDescent="0.25">
      <c r="A564" t="s">
        <v>73</v>
      </c>
      <c r="B564" s="4">
        <v>128206.95</v>
      </c>
      <c r="C564" s="4">
        <v>0</v>
      </c>
      <c r="D564" s="4">
        <v>0</v>
      </c>
      <c r="E564" s="4">
        <v>18621.95</v>
      </c>
      <c r="F564" s="4">
        <v>0</v>
      </c>
      <c r="G564" s="8">
        <v>0</v>
      </c>
      <c r="H564" s="8"/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146828.9</v>
      </c>
    </row>
    <row r="565" spans="1:14" x14ac:dyDescent="0.25">
      <c r="A565" t="s">
        <v>74</v>
      </c>
      <c r="B565" s="4">
        <v>4684969.58</v>
      </c>
      <c r="C565" s="4">
        <v>18811.599999999999</v>
      </c>
      <c r="D565" s="4">
        <v>20750.82</v>
      </c>
      <c r="E565" s="4">
        <v>18941.45</v>
      </c>
      <c r="F565" s="4">
        <v>20021.36</v>
      </c>
      <c r="G565" s="8">
        <v>20250.52</v>
      </c>
      <c r="H565" s="8"/>
      <c r="I565" s="4">
        <v>-34356.71</v>
      </c>
      <c r="J565" s="4">
        <v>0</v>
      </c>
      <c r="K565" s="4">
        <v>0</v>
      </c>
      <c r="L565" s="4">
        <v>15420.92</v>
      </c>
      <c r="M565" s="4">
        <v>19689.73</v>
      </c>
      <c r="N565" s="4">
        <v>4784499.2699999996</v>
      </c>
    </row>
    <row r="566" spans="1:14" x14ac:dyDescent="0.25">
      <c r="A566" t="s">
        <v>164</v>
      </c>
      <c r="B566" s="4">
        <v>0.01</v>
      </c>
      <c r="C566" s="4">
        <v>0</v>
      </c>
      <c r="D566" s="4">
        <v>0</v>
      </c>
      <c r="E566" s="4">
        <v>0</v>
      </c>
      <c r="F566" s="4">
        <v>0</v>
      </c>
      <c r="G566" s="8">
        <v>0</v>
      </c>
      <c r="H566" s="8"/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0.01</v>
      </c>
    </row>
    <row r="567" spans="1:14" x14ac:dyDescent="0.25">
      <c r="A567" t="s">
        <v>75</v>
      </c>
      <c r="B567" s="4">
        <v>65049.35</v>
      </c>
      <c r="C567" s="4">
        <v>44687.46</v>
      </c>
      <c r="D567" s="4">
        <v>86.82</v>
      </c>
      <c r="E567" s="4">
        <v>17457.150000000001</v>
      </c>
      <c r="F567" s="4">
        <v>8189.74</v>
      </c>
      <c r="G567" s="8">
        <v>18673.22</v>
      </c>
      <c r="H567" s="8"/>
      <c r="I567" s="4">
        <v>48.11</v>
      </c>
      <c r="J567" s="4">
        <v>0</v>
      </c>
      <c r="K567" s="4">
        <v>0</v>
      </c>
      <c r="L567" s="4">
        <v>9702.16</v>
      </c>
      <c r="M567" s="4">
        <v>276.69</v>
      </c>
      <c r="N567" s="4">
        <v>164170.70000000001</v>
      </c>
    </row>
    <row r="568" spans="1:14" x14ac:dyDescent="0.25">
      <c r="A568" t="s">
        <v>165</v>
      </c>
      <c r="B568" s="4">
        <v>-62397.71</v>
      </c>
      <c r="C568" s="4">
        <v>-44687.46</v>
      </c>
      <c r="D568" s="4">
        <v>-86.81</v>
      </c>
      <c r="E568" s="4">
        <v>-17457.150000000001</v>
      </c>
      <c r="F568" s="4">
        <v>-8189.75</v>
      </c>
      <c r="G568" s="8">
        <v>-18673.23</v>
      </c>
      <c r="H568" s="8"/>
      <c r="I568" s="4">
        <v>-48.1</v>
      </c>
      <c r="J568" s="4">
        <v>0</v>
      </c>
      <c r="K568" s="4">
        <v>0</v>
      </c>
      <c r="L568" s="4">
        <v>-9702.16</v>
      </c>
      <c r="M568" s="4">
        <v>-276.69</v>
      </c>
      <c r="N568" s="4">
        <v>-161519.06</v>
      </c>
    </row>
    <row r="569" spans="1:14" x14ac:dyDescent="0.25">
      <c r="A569" t="s">
        <v>76</v>
      </c>
      <c r="B569" s="4">
        <v>0.16</v>
      </c>
      <c r="C569" s="4">
        <v>0</v>
      </c>
      <c r="D569" s="4">
        <v>0</v>
      </c>
      <c r="E569" s="4">
        <v>0</v>
      </c>
      <c r="F569" s="4">
        <v>0</v>
      </c>
      <c r="G569" s="8">
        <v>0</v>
      </c>
      <c r="H569" s="8"/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0.16</v>
      </c>
    </row>
    <row r="570" spans="1:14" x14ac:dyDescent="0.25">
      <c r="A570" t="s">
        <v>166</v>
      </c>
      <c r="B570" s="4">
        <v>-128207.03</v>
      </c>
      <c r="C570" s="4">
        <v>0</v>
      </c>
      <c r="D570" s="4">
        <v>0</v>
      </c>
      <c r="E570" s="4">
        <v>-18621.95</v>
      </c>
      <c r="F570" s="4">
        <v>0</v>
      </c>
      <c r="G570" s="8">
        <v>0</v>
      </c>
      <c r="H570" s="8"/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-146828.98000000001</v>
      </c>
    </row>
    <row r="571" spans="1:14" x14ac:dyDescent="0.25">
      <c r="A571" t="s">
        <v>167</v>
      </c>
      <c r="B571" s="4">
        <v>-568708.92000000004</v>
      </c>
      <c r="C571" s="4">
        <v>0</v>
      </c>
      <c r="D571" s="4">
        <v>0</v>
      </c>
      <c r="E571" s="4">
        <v>0</v>
      </c>
      <c r="F571" s="4">
        <v>0</v>
      </c>
      <c r="G571" s="8">
        <v>0</v>
      </c>
      <c r="H571" s="8"/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-568708.92000000004</v>
      </c>
    </row>
    <row r="572" spans="1:14" x14ac:dyDescent="0.25">
      <c r="A572" t="s">
        <v>216</v>
      </c>
      <c r="B572" s="4">
        <v>0</v>
      </c>
      <c r="C572" s="4">
        <v>0</v>
      </c>
      <c r="D572" s="4">
        <v>0</v>
      </c>
      <c r="E572" s="4">
        <v>-486179.76</v>
      </c>
      <c r="F572" s="4">
        <v>-819.45</v>
      </c>
      <c r="G572" s="8">
        <v>-170284.28</v>
      </c>
      <c r="H572" s="8"/>
      <c r="I572" s="4">
        <v>56365.4</v>
      </c>
      <c r="J572" s="4">
        <v>0</v>
      </c>
      <c r="K572" s="4">
        <v>0</v>
      </c>
      <c r="L572" s="4">
        <v>0</v>
      </c>
      <c r="M572" s="4">
        <v>0</v>
      </c>
      <c r="N572" s="4">
        <v>-600918.09</v>
      </c>
    </row>
    <row r="573" spans="1:14" x14ac:dyDescent="0.25">
      <c r="A573" t="s">
        <v>217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8">
        <v>0</v>
      </c>
      <c r="H573" s="8"/>
      <c r="I573" s="4">
        <v>26865.09</v>
      </c>
      <c r="J573" s="4">
        <v>0</v>
      </c>
      <c r="K573" s="4">
        <v>0</v>
      </c>
      <c r="L573" s="4">
        <v>3873.45</v>
      </c>
      <c r="M573" s="4">
        <v>-65860.210000000006</v>
      </c>
      <c r="N573" s="4">
        <v>-35121.67</v>
      </c>
    </row>
    <row r="574" spans="1:14" x14ac:dyDescent="0.25">
      <c r="A574" t="s">
        <v>218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8">
        <v>0</v>
      </c>
      <c r="H574" s="8"/>
      <c r="I574" s="4">
        <v>1046.5999999999999</v>
      </c>
      <c r="J574" s="4">
        <v>0</v>
      </c>
      <c r="K574" s="4">
        <v>0</v>
      </c>
      <c r="L574" s="4">
        <v>124.67</v>
      </c>
      <c r="M574" s="4">
        <v>-2483.4899999999998</v>
      </c>
      <c r="N574" s="4">
        <v>-1312.22</v>
      </c>
    </row>
    <row r="575" spans="1:14" x14ac:dyDescent="0.25">
      <c r="A575" t="s">
        <v>168</v>
      </c>
      <c r="B575" s="4">
        <v>42.34</v>
      </c>
      <c r="C575" s="4">
        <v>0</v>
      </c>
      <c r="D575" s="4">
        <v>0</v>
      </c>
      <c r="E575" s="4">
        <v>0</v>
      </c>
      <c r="F575" s="4">
        <v>0</v>
      </c>
      <c r="G575" s="8">
        <v>0</v>
      </c>
      <c r="H575" s="8"/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42.34</v>
      </c>
    </row>
    <row r="576" spans="1:14" x14ac:dyDescent="0.25">
      <c r="A576" t="s">
        <v>169</v>
      </c>
      <c r="B576" s="4">
        <v>-26410.89</v>
      </c>
      <c r="C576" s="4">
        <v>0</v>
      </c>
      <c r="D576" s="4">
        <v>0</v>
      </c>
      <c r="E576" s="4">
        <v>0</v>
      </c>
      <c r="F576" s="4">
        <v>0</v>
      </c>
      <c r="G576" s="8">
        <v>0</v>
      </c>
      <c r="H576" s="8"/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-26410.89</v>
      </c>
    </row>
    <row r="577" spans="1:14" x14ac:dyDescent="0.25">
      <c r="A577" t="s">
        <v>219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8">
        <v>0</v>
      </c>
      <c r="H577" s="8"/>
      <c r="I577" s="4">
        <v>-26213824.800000001</v>
      </c>
      <c r="J577" s="4">
        <v>0</v>
      </c>
      <c r="K577" s="4">
        <v>0</v>
      </c>
      <c r="L577" s="4">
        <v>26213824.800000001</v>
      </c>
      <c r="M577" s="4">
        <v>0</v>
      </c>
      <c r="N577" s="4">
        <v>0</v>
      </c>
    </row>
    <row r="578" spans="1:14" x14ac:dyDescent="0.25">
      <c r="A578" t="s">
        <v>170</v>
      </c>
      <c r="B578" s="4">
        <v>-37481.760000000002</v>
      </c>
      <c r="C578" s="4">
        <v>0</v>
      </c>
      <c r="D578" s="4">
        <v>0</v>
      </c>
      <c r="E578" s="4">
        <v>0</v>
      </c>
      <c r="F578" s="4">
        <v>0</v>
      </c>
      <c r="G578" s="8">
        <v>0</v>
      </c>
      <c r="H578" s="8"/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-37481.760000000002</v>
      </c>
    </row>
    <row r="579" spans="1:14" x14ac:dyDescent="0.25">
      <c r="A579" t="s">
        <v>77</v>
      </c>
      <c r="B579" s="4">
        <v>-146816.98000000001</v>
      </c>
      <c r="C579" s="4">
        <v>0</v>
      </c>
      <c r="D579" s="4">
        <v>0</v>
      </c>
      <c r="E579" s="4">
        <v>0</v>
      </c>
      <c r="F579" s="4">
        <v>0</v>
      </c>
      <c r="G579" s="8">
        <v>0</v>
      </c>
      <c r="H579" s="8"/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-146816.98000000001</v>
      </c>
    </row>
    <row r="580" spans="1:14" x14ac:dyDescent="0.25">
      <c r="A580" t="s">
        <v>78</v>
      </c>
      <c r="B580" s="4">
        <v>-0.02</v>
      </c>
      <c r="C580" s="4">
        <v>0</v>
      </c>
      <c r="D580" s="4">
        <v>0</v>
      </c>
      <c r="E580" s="4">
        <v>0</v>
      </c>
      <c r="F580" s="4">
        <v>0</v>
      </c>
      <c r="G580" s="8">
        <v>0</v>
      </c>
      <c r="H580" s="8"/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-0.02</v>
      </c>
    </row>
    <row r="581" spans="1:14" x14ac:dyDescent="0.25">
      <c r="A581" t="s">
        <v>79</v>
      </c>
      <c r="B581" s="4">
        <v>-0.04</v>
      </c>
      <c r="C581" s="4">
        <v>0</v>
      </c>
      <c r="D581" s="4">
        <v>0</v>
      </c>
      <c r="E581" s="4">
        <v>0</v>
      </c>
      <c r="F581" s="4">
        <v>0</v>
      </c>
      <c r="G581" s="8">
        <v>0</v>
      </c>
      <c r="H581" s="8"/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-0.04</v>
      </c>
    </row>
    <row r="582" spans="1:14" x14ac:dyDescent="0.25">
      <c r="A582" t="s">
        <v>80</v>
      </c>
      <c r="B582" s="4">
        <v>29094.91</v>
      </c>
      <c r="C582" s="4">
        <v>621.16</v>
      </c>
      <c r="D582" s="4">
        <v>-6078.06</v>
      </c>
      <c r="E582" s="4">
        <v>1511.65</v>
      </c>
      <c r="F582" s="4">
        <v>1511.68</v>
      </c>
      <c r="G582" s="8">
        <v>1512.49</v>
      </c>
      <c r="H582" s="8"/>
      <c r="I582" s="4">
        <v>1512.46</v>
      </c>
      <c r="J582" s="4">
        <v>0</v>
      </c>
      <c r="K582" s="4">
        <v>0</v>
      </c>
      <c r="L582" s="4">
        <v>1511.92</v>
      </c>
      <c r="M582" s="4">
        <v>1809.98</v>
      </c>
      <c r="N582" s="4">
        <v>33008.19</v>
      </c>
    </row>
    <row r="583" spans="1:14" x14ac:dyDescent="0.25">
      <c r="A583" t="s">
        <v>81</v>
      </c>
      <c r="B583" s="4">
        <v>-1518.57</v>
      </c>
      <c r="C583" s="4">
        <v>0</v>
      </c>
      <c r="D583" s="4">
        <v>0</v>
      </c>
      <c r="E583" s="4">
        <v>0</v>
      </c>
      <c r="F583" s="4">
        <v>0</v>
      </c>
      <c r="G583" s="8">
        <v>0</v>
      </c>
      <c r="H583" s="8"/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-1518.57</v>
      </c>
    </row>
    <row r="584" spans="1:14" x14ac:dyDescent="0.25">
      <c r="A584" t="s">
        <v>82</v>
      </c>
      <c r="B584" s="4">
        <v>-402.55</v>
      </c>
      <c r="C584" s="4">
        <v>0</v>
      </c>
      <c r="D584" s="4">
        <v>0</v>
      </c>
      <c r="E584" s="4">
        <v>0</v>
      </c>
      <c r="F584" s="4">
        <v>0</v>
      </c>
      <c r="G584" s="8">
        <v>0</v>
      </c>
      <c r="H584" s="8"/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-402.55</v>
      </c>
    </row>
    <row r="585" spans="1:14" x14ac:dyDescent="0.25">
      <c r="A585" t="s">
        <v>83</v>
      </c>
      <c r="B585" s="4">
        <v>36452.15</v>
      </c>
      <c r="C585" s="4">
        <v>0</v>
      </c>
      <c r="D585" s="4">
        <v>0</v>
      </c>
      <c r="E585" s="4">
        <v>0</v>
      </c>
      <c r="F585" s="4">
        <v>0</v>
      </c>
      <c r="G585" s="8">
        <v>0</v>
      </c>
      <c r="H585" s="8"/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36452.15</v>
      </c>
    </row>
    <row r="586" spans="1:14" x14ac:dyDescent="0.25">
      <c r="A586" t="s">
        <v>171</v>
      </c>
      <c r="B586" s="4">
        <v>-1171.93</v>
      </c>
      <c r="C586" s="4">
        <v>0</v>
      </c>
      <c r="D586" s="4">
        <v>0</v>
      </c>
      <c r="E586" s="4">
        <v>0</v>
      </c>
      <c r="F586" s="4">
        <v>0</v>
      </c>
      <c r="G586" s="8">
        <v>0</v>
      </c>
      <c r="H586" s="8"/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-1171.93</v>
      </c>
    </row>
    <row r="587" spans="1:14" x14ac:dyDescent="0.25">
      <c r="A587" t="s">
        <v>84</v>
      </c>
      <c r="B587" s="4">
        <v>-87457.5</v>
      </c>
      <c r="C587" s="4">
        <v>0</v>
      </c>
      <c r="D587" s="4">
        <v>0</v>
      </c>
      <c r="E587" s="4">
        <v>0</v>
      </c>
      <c r="F587" s="4">
        <v>0</v>
      </c>
      <c r="G587" s="8">
        <v>0</v>
      </c>
      <c r="H587" s="8"/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-87457.5</v>
      </c>
    </row>
    <row r="588" spans="1:14" x14ac:dyDescent="0.25">
      <c r="A588" t="s">
        <v>85</v>
      </c>
      <c r="B588" s="4">
        <v>-0.01</v>
      </c>
      <c r="C588" s="4">
        <v>0</v>
      </c>
      <c r="D588" s="4">
        <v>0</v>
      </c>
      <c r="E588" s="4">
        <v>0</v>
      </c>
      <c r="F588" s="4">
        <v>0</v>
      </c>
      <c r="G588" s="8">
        <v>0</v>
      </c>
      <c r="H588" s="8"/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-0.01</v>
      </c>
    </row>
    <row r="589" spans="1:14" x14ac:dyDescent="0.25">
      <c r="A589" t="s">
        <v>86</v>
      </c>
      <c r="B589" s="4">
        <v>2487.33</v>
      </c>
      <c r="C589" s="4">
        <v>295.31</v>
      </c>
      <c r="D589" s="4">
        <v>-2782.27</v>
      </c>
      <c r="E589" s="4">
        <v>456.95</v>
      </c>
      <c r="F589" s="4">
        <v>456.97</v>
      </c>
      <c r="G589" s="8">
        <v>456.92</v>
      </c>
      <c r="H589" s="8"/>
      <c r="I589" s="4">
        <v>456.96</v>
      </c>
      <c r="J589" s="4">
        <v>0</v>
      </c>
      <c r="K589" s="4">
        <v>0</v>
      </c>
      <c r="L589" s="4">
        <v>456.94</v>
      </c>
      <c r="M589" s="4">
        <v>456.94</v>
      </c>
      <c r="N589" s="4">
        <v>2742.05</v>
      </c>
    </row>
    <row r="590" spans="1:14" x14ac:dyDescent="0.25">
      <c r="A590" t="s">
        <v>172</v>
      </c>
      <c r="B590" s="4">
        <v>5994727.6399999997</v>
      </c>
      <c r="C590" s="4">
        <v>-63805.85</v>
      </c>
      <c r="D590" s="4">
        <v>-63805.88</v>
      </c>
      <c r="E590" s="4">
        <v>-63805.86</v>
      </c>
      <c r="F590" s="4">
        <v>-63805.87</v>
      </c>
      <c r="G590" s="8">
        <v>-63805.86</v>
      </c>
      <c r="H590" s="8"/>
      <c r="I590" s="4">
        <v>-63805.87</v>
      </c>
      <c r="J590" s="4">
        <v>0</v>
      </c>
      <c r="K590" s="4">
        <v>0</v>
      </c>
      <c r="L590" s="4">
        <v>-63805.88</v>
      </c>
      <c r="M590" s="4">
        <v>-63805.86</v>
      </c>
      <c r="N590" s="4">
        <v>5484280.71</v>
      </c>
    </row>
    <row r="591" spans="1:14" x14ac:dyDescent="0.25">
      <c r="A591" s="5" t="s">
        <v>205</v>
      </c>
      <c r="B591" s="6">
        <v>-101146636.94</v>
      </c>
      <c r="C591" s="6">
        <v>-400260.04</v>
      </c>
      <c r="D591" s="6">
        <v>93776.18</v>
      </c>
      <c r="E591" s="6">
        <v>-782228.09</v>
      </c>
      <c r="F591" s="6">
        <v>-240050.82</v>
      </c>
      <c r="G591" s="9">
        <v>-287985.76</v>
      </c>
      <c r="H591" s="9"/>
      <c r="I591" s="6">
        <v>-2498262.14</v>
      </c>
      <c r="J591" s="6">
        <v>0</v>
      </c>
      <c r="K591" s="6">
        <v>0</v>
      </c>
      <c r="L591" s="6">
        <v>25901755.579999998</v>
      </c>
      <c r="M591" s="6">
        <v>109851.77</v>
      </c>
      <c r="N591" s="6">
        <v>-79250040.260000005</v>
      </c>
    </row>
    <row r="592" spans="1:14" x14ac:dyDescent="0.25">
      <c r="A592" s="7" t="s">
        <v>32</v>
      </c>
    </row>
    <row r="593" spans="1:14" x14ac:dyDescent="0.25">
      <c r="A593" t="s">
        <v>206</v>
      </c>
    </row>
    <row r="594" spans="1:14" x14ac:dyDescent="0.25">
      <c r="A594" t="s">
        <v>178</v>
      </c>
      <c r="B594" s="4">
        <v>-971034.86</v>
      </c>
      <c r="C594" s="4">
        <v>30432</v>
      </c>
      <c r="D594" s="4">
        <v>30432</v>
      </c>
      <c r="E594" s="4">
        <v>30432</v>
      </c>
      <c r="F594" s="4">
        <v>30432</v>
      </c>
      <c r="G594" s="8">
        <v>30432</v>
      </c>
      <c r="H594" s="8"/>
      <c r="I594" s="4">
        <v>30432</v>
      </c>
      <c r="J594" s="4">
        <v>0</v>
      </c>
      <c r="K594" s="4">
        <v>0</v>
      </c>
      <c r="L594" s="4">
        <v>30432</v>
      </c>
      <c r="M594" s="4">
        <v>30432</v>
      </c>
      <c r="N594" s="4">
        <v>-727578.86</v>
      </c>
    </row>
    <row r="595" spans="1:14" x14ac:dyDescent="0.25">
      <c r="A595" s="5" t="s">
        <v>207</v>
      </c>
      <c r="B595" s="6">
        <v>-971034.86</v>
      </c>
      <c r="C595" s="6">
        <v>30432</v>
      </c>
      <c r="D595" s="6">
        <v>30432</v>
      </c>
      <c r="E595" s="6">
        <v>30432</v>
      </c>
      <c r="F595" s="6">
        <v>30432</v>
      </c>
      <c r="G595" s="9">
        <v>30432</v>
      </c>
      <c r="H595" s="9"/>
      <c r="I595" s="6">
        <v>30432</v>
      </c>
      <c r="J595" s="6">
        <v>0</v>
      </c>
      <c r="K595" s="6">
        <v>0</v>
      </c>
      <c r="L595" s="6">
        <v>30432</v>
      </c>
      <c r="M595" s="6">
        <v>30432</v>
      </c>
      <c r="N595" s="6">
        <v>-727578.86</v>
      </c>
    </row>
    <row r="596" spans="1:14" x14ac:dyDescent="0.25">
      <c r="A596" s="7" t="s">
        <v>32</v>
      </c>
    </row>
    <row r="597" spans="1:14" x14ac:dyDescent="0.25">
      <c r="A597" s="5" t="s">
        <v>208</v>
      </c>
      <c r="B597" s="6">
        <v>-484017278.31999999</v>
      </c>
      <c r="C597" s="6">
        <v>-1841293.66</v>
      </c>
      <c r="D597" s="6">
        <v>1706023.77</v>
      </c>
      <c r="E597" s="6">
        <v>-3361377.57</v>
      </c>
      <c r="F597" s="6">
        <v>-42312.71</v>
      </c>
      <c r="G597" s="9">
        <v>525134.38</v>
      </c>
      <c r="H597" s="9"/>
      <c r="I597" s="6">
        <v>-5909311.1900000004</v>
      </c>
      <c r="J597" s="6">
        <v>18315.59</v>
      </c>
      <c r="K597" s="6">
        <v>-1386522.62</v>
      </c>
      <c r="L597" s="6">
        <v>124676600.2</v>
      </c>
      <c r="M597" s="6">
        <v>-340395.39</v>
      </c>
      <c r="N597" s="6">
        <v>-369972417.51999998</v>
      </c>
    </row>
    <row r="598" spans="1:14" x14ac:dyDescent="0.25">
      <c r="G598" s="8"/>
      <c r="H598" s="49">
        <f>SUM(H11:H597)</f>
        <v>-453392110.23000002</v>
      </c>
    </row>
    <row r="599" spans="1:14" x14ac:dyDescent="0.25">
      <c r="H599" s="49">
        <f>ADFIT1!D188</f>
        <v>453392109.80999994</v>
      </c>
    </row>
    <row r="600" spans="1:14" x14ac:dyDescent="0.25">
      <c r="H600" s="49">
        <f>+H598+H599</f>
        <v>-0.42000007629394531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B6EA-0857-41B9-9BC3-260F1B8AEA52}">
  <dimension ref="A1:AB589"/>
  <sheetViews>
    <sheetView zoomScaleNormal="100" workbookViewId="0">
      <selection activeCell="H7" sqref="H7"/>
    </sheetView>
  </sheetViews>
  <sheetFormatPr defaultRowHeight="15" x14ac:dyDescent="0.25"/>
  <cols>
    <col min="1" max="1" width="62.140625" bestFit="1" customWidth="1"/>
    <col min="2" max="2" width="16.28515625" bestFit="1" customWidth="1"/>
    <col min="3" max="3" width="14.28515625" bestFit="1" customWidth="1"/>
    <col min="4" max="4" width="12.5703125" bestFit="1" customWidth="1"/>
    <col min="5" max="5" width="13.5703125" bestFit="1" customWidth="1"/>
    <col min="6" max="6" width="20.5703125" bestFit="1" customWidth="1"/>
    <col min="7" max="7" width="14.28515625" bestFit="1" customWidth="1"/>
    <col min="8" max="8" width="12.5703125" bestFit="1" customWidth="1"/>
    <col min="9" max="9" width="19.85546875" bestFit="1" customWidth="1"/>
    <col min="10" max="10" width="15.28515625" bestFit="1" customWidth="1"/>
    <col min="11" max="12" width="14.28515625" bestFit="1" customWidth="1"/>
    <col min="13" max="13" width="14" bestFit="1" customWidth="1"/>
    <col min="14" max="14" width="18.42578125" bestFit="1" customWidth="1"/>
    <col min="15" max="15" width="14.28515625" bestFit="1" customWidth="1"/>
    <col min="16" max="16" width="12.5703125" bestFit="1" customWidth="1"/>
    <col min="17" max="17" width="20.7109375" bestFit="1" customWidth="1"/>
    <col min="18" max="18" width="14.140625" bestFit="1" customWidth="1"/>
    <col min="19" max="19" width="13.5703125" bestFit="1" customWidth="1"/>
    <col min="20" max="21" width="14.28515625" bestFit="1" customWidth="1"/>
    <col min="22" max="22" width="13.85546875" bestFit="1" customWidth="1"/>
    <col min="23" max="23" width="14.85546875" bestFit="1" customWidth="1"/>
    <col min="24" max="24" width="14.28515625" bestFit="1" customWidth="1"/>
    <col min="25" max="25" width="17" bestFit="1" customWidth="1"/>
    <col min="26" max="26" width="23.85546875" bestFit="1" customWidth="1"/>
    <col min="27" max="27" width="23.28515625" bestFit="1" customWidth="1"/>
    <col min="28" max="28" width="16.28515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2" t="s">
        <v>30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2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32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t="s">
        <v>33</v>
      </c>
    </row>
    <row r="9" spans="1:28" x14ac:dyDescent="0.25">
      <c r="A9" t="s">
        <v>34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-132724.19</v>
      </c>
      <c r="O9" s="4">
        <v>0</v>
      </c>
      <c r="P9" s="4">
        <v>-11940</v>
      </c>
      <c r="Q9" s="4">
        <v>-64993</v>
      </c>
      <c r="R9" s="4">
        <v>79891</v>
      </c>
      <c r="S9" s="4">
        <v>38915.74</v>
      </c>
      <c r="T9" s="4">
        <v>220350.28</v>
      </c>
      <c r="U9" s="4">
        <v>0</v>
      </c>
      <c r="V9" s="4">
        <v>0</v>
      </c>
      <c r="W9" s="4">
        <v>0</v>
      </c>
      <c r="X9" s="4">
        <v>-118665.58</v>
      </c>
      <c r="Y9" s="4">
        <v>0</v>
      </c>
      <c r="Z9" s="4">
        <v>0</v>
      </c>
      <c r="AA9" s="4">
        <v>0</v>
      </c>
      <c r="AB9" s="4">
        <v>10834.25</v>
      </c>
    </row>
    <row r="10" spans="1:28" x14ac:dyDescent="0.25">
      <c r="A10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458671</v>
      </c>
      <c r="O10" s="4">
        <v>3234865</v>
      </c>
      <c r="P10" s="4">
        <v>869064</v>
      </c>
      <c r="Q10" s="4">
        <v>0</v>
      </c>
      <c r="R10" s="4">
        <v>0</v>
      </c>
      <c r="S10" s="4">
        <v>0</v>
      </c>
      <c r="T10" s="4">
        <v>-4562600.17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3018756</v>
      </c>
      <c r="AA10" s="4">
        <v>0</v>
      </c>
      <c r="AB10" s="4">
        <v>3018755.83</v>
      </c>
    </row>
    <row r="11" spans="1:28" x14ac:dyDescent="0.25">
      <c r="A11" t="s">
        <v>36</v>
      </c>
      <c r="B11" s="4">
        <v>22006.39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-125877</v>
      </c>
      <c r="I11" s="4">
        <v>0</v>
      </c>
      <c r="J11" s="4">
        <v>98933</v>
      </c>
      <c r="K11" s="4">
        <v>-4490</v>
      </c>
      <c r="L11" s="4">
        <v>-4490</v>
      </c>
      <c r="M11" s="4">
        <v>-118806.58</v>
      </c>
      <c r="N11" s="4">
        <v>132724.19</v>
      </c>
      <c r="O11" s="4">
        <v>-64993</v>
      </c>
      <c r="P11" s="4">
        <v>0</v>
      </c>
      <c r="Q11" s="4">
        <v>64993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</row>
    <row r="12" spans="1:28" x14ac:dyDescent="0.25">
      <c r="A12" t="s">
        <v>37</v>
      </c>
      <c r="B12" s="4">
        <v>0</v>
      </c>
      <c r="C12" s="4">
        <v>0</v>
      </c>
      <c r="D12" s="4">
        <v>0</v>
      </c>
      <c r="E12" s="4">
        <v>-124567</v>
      </c>
      <c r="F12" s="4">
        <v>0</v>
      </c>
      <c r="G12" s="4">
        <v>-41523</v>
      </c>
      <c r="H12" s="4">
        <v>373702</v>
      </c>
      <c r="I12" s="4">
        <v>0</v>
      </c>
      <c r="J12" s="4">
        <v>136391</v>
      </c>
      <c r="K12" s="4">
        <v>57334</v>
      </c>
      <c r="L12" s="4">
        <v>57334</v>
      </c>
      <c r="M12" s="4">
        <v>0</v>
      </c>
      <c r="N12" s="4">
        <v>-458671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</row>
    <row r="13" spans="1:28" x14ac:dyDescent="0.25">
      <c r="A13" t="s">
        <v>38</v>
      </c>
      <c r="B13" s="4">
        <v>356299.68</v>
      </c>
      <c r="C13" s="4">
        <v>-7922.46</v>
      </c>
      <c r="D13" s="4">
        <v>-7922.46</v>
      </c>
      <c r="E13" s="4">
        <v>-7922.46</v>
      </c>
      <c r="F13" s="4">
        <v>0</v>
      </c>
      <c r="G13" s="4">
        <v>-7922.46</v>
      </c>
      <c r="H13" s="4">
        <v>-7922.46</v>
      </c>
      <c r="I13" s="4">
        <v>0</v>
      </c>
      <c r="J13" s="4">
        <v>-7922.46</v>
      </c>
      <c r="K13" s="4">
        <v>-7922.46</v>
      </c>
      <c r="L13" s="4">
        <v>-7922.46</v>
      </c>
      <c r="M13" s="4">
        <v>0</v>
      </c>
      <c r="N13" s="4">
        <v>0</v>
      </c>
      <c r="O13" s="4">
        <v>-7922.46</v>
      </c>
      <c r="P13" s="4">
        <v>-7922.46</v>
      </c>
      <c r="Q13" s="4">
        <v>0</v>
      </c>
      <c r="R13" s="4">
        <v>0</v>
      </c>
      <c r="S13" s="4">
        <v>0</v>
      </c>
      <c r="T13" s="4">
        <v>-7922.46</v>
      </c>
      <c r="U13" s="4">
        <v>0</v>
      </c>
      <c r="V13" s="4">
        <v>0</v>
      </c>
      <c r="W13" s="4">
        <v>0</v>
      </c>
      <c r="X13" s="4">
        <v>-7922.46</v>
      </c>
      <c r="Y13" s="4">
        <v>0</v>
      </c>
      <c r="Z13" s="4">
        <v>0</v>
      </c>
      <c r="AA13" s="4">
        <v>0</v>
      </c>
      <c r="AB13" s="4">
        <v>261230.16</v>
      </c>
    </row>
    <row r="14" spans="1:28" x14ac:dyDescent="0.25">
      <c r="A14" t="s">
        <v>39</v>
      </c>
      <c r="B14" s="4">
        <v>0.2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-0.2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</row>
    <row r="15" spans="1:28" x14ac:dyDescent="0.25">
      <c r="A15" t="s">
        <v>40</v>
      </c>
      <c r="B15" s="4">
        <v>19759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-639852.64</v>
      </c>
      <c r="I15" s="4">
        <v>0</v>
      </c>
      <c r="J15" s="4">
        <v>-30725.46</v>
      </c>
      <c r="K15" s="4">
        <v>-26135.119999999999</v>
      </c>
      <c r="L15" s="4">
        <v>-59905.81</v>
      </c>
      <c r="M15" s="4">
        <v>0</v>
      </c>
      <c r="N15" s="4">
        <v>0</v>
      </c>
      <c r="O15" s="4">
        <v>13507.87</v>
      </c>
      <c r="P15" s="4">
        <v>73693.08</v>
      </c>
      <c r="Q15" s="4">
        <v>0</v>
      </c>
      <c r="R15" s="4">
        <v>0</v>
      </c>
      <c r="S15" s="4">
        <v>1259223.21</v>
      </c>
      <c r="T15" s="4">
        <v>45231.46</v>
      </c>
      <c r="U15" s="4">
        <v>0</v>
      </c>
      <c r="V15" s="4">
        <v>0</v>
      </c>
      <c r="W15" s="4">
        <v>0</v>
      </c>
      <c r="X15" s="4">
        <v>-112773.36</v>
      </c>
      <c r="Y15" s="4">
        <v>0</v>
      </c>
      <c r="Z15" s="4">
        <v>0</v>
      </c>
      <c r="AA15" s="4">
        <v>0</v>
      </c>
      <c r="AB15" s="4">
        <v>542022.23</v>
      </c>
    </row>
    <row r="16" spans="1:28" x14ac:dyDescent="0.25">
      <c r="A16" t="s">
        <v>41</v>
      </c>
      <c r="B16" s="4">
        <v>712548.76</v>
      </c>
      <c r="C16" s="4">
        <v>12220.95</v>
      </c>
      <c r="D16" s="4">
        <v>11748.24</v>
      </c>
      <c r="E16" s="4">
        <v>-19722.57</v>
      </c>
      <c r="F16" s="4">
        <v>0</v>
      </c>
      <c r="G16" s="4">
        <v>1380.96</v>
      </c>
      <c r="H16" s="4">
        <v>-22465.17</v>
      </c>
      <c r="I16" s="4">
        <v>0</v>
      </c>
      <c r="J16" s="4">
        <v>-4572.96</v>
      </c>
      <c r="K16" s="4">
        <v>-21819.21</v>
      </c>
      <c r="L16" s="4">
        <v>-4606.1400000000003</v>
      </c>
      <c r="M16" s="4">
        <v>0</v>
      </c>
      <c r="N16" s="4">
        <v>0</v>
      </c>
      <c r="O16" s="4">
        <v>-4620.84</v>
      </c>
      <c r="P16" s="4">
        <v>-4559.7299999999996</v>
      </c>
      <c r="Q16" s="4">
        <v>0</v>
      </c>
      <c r="R16" s="4">
        <v>0</v>
      </c>
      <c r="S16" s="4">
        <v>-410525.22</v>
      </c>
      <c r="T16" s="4">
        <v>-4576.32</v>
      </c>
      <c r="U16" s="4">
        <v>0</v>
      </c>
      <c r="V16" s="4">
        <v>0</v>
      </c>
      <c r="W16" s="4">
        <v>0</v>
      </c>
      <c r="X16" s="4">
        <v>168263.34</v>
      </c>
      <c r="Y16" s="4">
        <v>0</v>
      </c>
      <c r="Z16" s="4">
        <v>0</v>
      </c>
      <c r="AA16" s="4">
        <v>0</v>
      </c>
      <c r="AB16" s="4">
        <v>408694.09</v>
      </c>
    </row>
    <row r="17" spans="1:28" x14ac:dyDescent="0.25">
      <c r="A17" t="s">
        <v>42</v>
      </c>
      <c r="B17" s="4">
        <v>-113833.34</v>
      </c>
      <c r="C17" s="4">
        <v>18700.22</v>
      </c>
      <c r="D17" s="4">
        <v>18700.21</v>
      </c>
      <c r="E17" s="4">
        <v>18700.22</v>
      </c>
      <c r="F17" s="4">
        <v>0</v>
      </c>
      <c r="G17" s="4">
        <v>18700.21</v>
      </c>
      <c r="H17" s="4">
        <v>-7908.36</v>
      </c>
      <c r="I17" s="4">
        <v>0</v>
      </c>
      <c r="J17" s="4">
        <v>18801.14</v>
      </c>
      <c r="K17" s="4">
        <v>-191084.51</v>
      </c>
      <c r="L17" s="4">
        <v>19050.86</v>
      </c>
      <c r="M17" s="4">
        <v>0</v>
      </c>
      <c r="N17" s="4">
        <v>0</v>
      </c>
      <c r="O17" s="4">
        <v>21772.37</v>
      </c>
      <c r="P17" s="4">
        <v>9016.18</v>
      </c>
      <c r="Q17" s="4">
        <v>0</v>
      </c>
      <c r="R17" s="4">
        <v>0</v>
      </c>
      <c r="S17" s="4">
        <v>0</v>
      </c>
      <c r="T17" s="4">
        <v>21826.52</v>
      </c>
      <c r="U17" s="4">
        <v>0</v>
      </c>
      <c r="V17" s="4">
        <v>0</v>
      </c>
      <c r="W17" s="4">
        <v>0</v>
      </c>
      <c r="X17" s="4">
        <v>16723.96</v>
      </c>
      <c r="Y17" s="4">
        <v>0</v>
      </c>
      <c r="Z17" s="4">
        <v>0</v>
      </c>
      <c r="AA17" s="4">
        <v>0</v>
      </c>
      <c r="AB17" s="4">
        <v>-130834.32</v>
      </c>
    </row>
    <row r="18" spans="1:28" x14ac:dyDescent="0.25">
      <c r="A18" t="s">
        <v>43</v>
      </c>
      <c r="B18" s="4">
        <v>668430.64</v>
      </c>
      <c r="C18" s="4">
        <v>5251.91</v>
      </c>
      <c r="D18" s="4">
        <v>-15243.16</v>
      </c>
      <c r="E18" s="4">
        <v>-15281.88</v>
      </c>
      <c r="F18" s="4">
        <v>0</v>
      </c>
      <c r="G18" s="4">
        <v>-10143.83</v>
      </c>
      <c r="H18" s="4">
        <v>7685.34</v>
      </c>
      <c r="I18" s="4">
        <v>0</v>
      </c>
      <c r="J18" s="4">
        <v>-40855.58</v>
      </c>
      <c r="K18" s="4">
        <v>-26380.77</v>
      </c>
      <c r="L18" s="4">
        <v>745.4</v>
      </c>
      <c r="M18" s="4">
        <v>0</v>
      </c>
      <c r="N18" s="4">
        <v>0</v>
      </c>
      <c r="O18" s="4">
        <v>-25977.8</v>
      </c>
      <c r="P18" s="4">
        <v>-4336.55</v>
      </c>
      <c r="Q18" s="4">
        <v>0</v>
      </c>
      <c r="R18" s="4">
        <v>0</v>
      </c>
      <c r="S18" s="4">
        <v>-0.21</v>
      </c>
      <c r="T18" s="4">
        <v>57164.99</v>
      </c>
      <c r="U18" s="4">
        <v>0</v>
      </c>
      <c r="V18" s="4">
        <v>0</v>
      </c>
      <c r="W18" s="4">
        <v>0</v>
      </c>
      <c r="X18" s="4">
        <v>-12723.78</v>
      </c>
      <c r="Y18" s="4">
        <v>0</v>
      </c>
      <c r="Z18" s="4">
        <v>0</v>
      </c>
      <c r="AA18" s="4">
        <v>0</v>
      </c>
      <c r="AB18" s="4">
        <v>588334.72</v>
      </c>
    </row>
    <row r="19" spans="1:28" x14ac:dyDescent="0.25">
      <c r="A19" t="s">
        <v>44</v>
      </c>
      <c r="B19" s="4">
        <v>-2807587.01</v>
      </c>
      <c r="C19" s="4">
        <v>-11454.9</v>
      </c>
      <c r="D19" s="4">
        <v>-11454.89</v>
      </c>
      <c r="E19" s="4">
        <v>-64683.66</v>
      </c>
      <c r="F19" s="4">
        <v>0</v>
      </c>
      <c r="G19" s="4">
        <v>-29197.81</v>
      </c>
      <c r="H19" s="4">
        <v>-29197.82</v>
      </c>
      <c r="I19" s="4">
        <v>0</v>
      </c>
      <c r="J19" s="4">
        <v>-29197.82</v>
      </c>
      <c r="K19" s="4">
        <v>-29197.83</v>
      </c>
      <c r="L19" s="4">
        <v>-29197.82</v>
      </c>
      <c r="M19" s="4">
        <v>0</v>
      </c>
      <c r="N19" s="4">
        <v>0</v>
      </c>
      <c r="O19" s="4">
        <v>-29197.82</v>
      </c>
      <c r="P19" s="4">
        <v>-29197.82</v>
      </c>
      <c r="Q19" s="4">
        <v>0</v>
      </c>
      <c r="R19" s="4">
        <v>0</v>
      </c>
      <c r="S19" s="4">
        <v>-2454.27</v>
      </c>
      <c r="T19" s="4">
        <v>210562.48</v>
      </c>
      <c r="U19" s="4">
        <v>0</v>
      </c>
      <c r="V19" s="4">
        <v>0</v>
      </c>
      <c r="W19" s="4">
        <v>0</v>
      </c>
      <c r="X19" s="4">
        <v>-32187.87</v>
      </c>
      <c r="Y19" s="4">
        <v>0</v>
      </c>
      <c r="Z19" s="4">
        <v>0</v>
      </c>
      <c r="AA19" s="4">
        <v>0</v>
      </c>
      <c r="AB19" s="4">
        <v>-2923644.86</v>
      </c>
    </row>
    <row r="20" spans="1:28" x14ac:dyDescent="0.25">
      <c r="A20" t="s">
        <v>45</v>
      </c>
      <c r="B20" s="4">
        <v>40468.01</v>
      </c>
      <c r="C20" s="4">
        <v>5.51</v>
      </c>
      <c r="D20" s="4">
        <v>5.52</v>
      </c>
      <c r="E20" s="4">
        <v>1492.41</v>
      </c>
      <c r="F20" s="4">
        <v>0</v>
      </c>
      <c r="G20" s="4">
        <v>501.15</v>
      </c>
      <c r="H20" s="4">
        <v>501.14</v>
      </c>
      <c r="I20" s="4">
        <v>0</v>
      </c>
      <c r="J20" s="4">
        <v>501.15</v>
      </c>
      <c r="K20" s="4">
        <v>501.15</v>
      </c>
      <c r="L20" s="4">
        <v>501.14</v>
      </c>
      <c r="M20" s="4">
        <v>0</v>
      </c>
      <c r="N20" s="4">
        <v>0</v>
      </c>
      <c r="O20" s="4">
        <v>501.15</v>
      </c>
      <c r="P20" s="4">
        <v>501.15</v>
      </c>
      <c r="Q20" s="4">
        <v>0</v>
      </c>
      <c r="R20" s="4">
        <v>0</v>
      </c>
      <c r="S20" s="4">
        <v>0</v>
      </c>
      <c r="T20" s="4">
        <v>501.14</v>
      </c>
      <c r="U20" s="4">
        <v>0</v>
      </c>
      <c r="V20" s="4">
        <v>0</v>
      </c>
      <c r="W20" s="4">
        <v>0</v>
      </c>
      <c r="X20" s="4">
        <v>501.15</v>
      </c>
      <c r="Y20" s="4">
        <v>0</v>
      </c>
      <c r="Z20" s="4">
        <v>0</v>
      </c>
      <c r="AA20" s="4">
        <v>0</v>
      </c>
      <c r="AB20" s="4">
        <v>46481.77</v>
      </c>
    </row>
    <row r="21" spans="1:28" x14ac:dyDescent="0.25">
      <c r="A21" t="s">
        <v>46</v>
      </c>
      <c r="B21" s="4">
        <v>-38098.199999999997</v>
      </c>
      <c r="C21" s="4">
        <v>0</v>
      </c>
      <c r="D21" s="4">
        <v>0</v>
      </c>
      <c r="E21" s="4">
        <v>-51.35</v>
      </c>
      <c r="F21" s="4">
        <v>0</v>
      </c>
      <c r="G21" s="4">
        <v>0</v>
      </c>
      <c r="H21" s="4">
        <v>0</v>
      </c>
      <c r="I21" s="4">
        <v>0</v>
      </c>
      <c r="J21" s="4">
        <v>-51.34</v>
      </c>
      <c r="K21" s="4">
        <v>0</v>
      </c>
      <c r="L21" s="4">
        <v>0</v>
      </c>
      <c r="M21" s="4">
        <v>0</v>
      </c>
      <c r="N21" s="4">
        <v>0</v>
      </c>
      <c r="O21" s="4">
        <v>-51.35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6408.26</v>
      </c>
      <c r="Y21" s="4">
        <v>0</v>
      </c>
      <c r="Z21" s="4">
        <v>0</v>
      </c>
      <c r="AA21" s="4">
        <v>0</v>
      </c>
      <c r="AB21" s="4">
        <v>-31843.98</v>
      </c>
    </row>
    <row r="22" spans="1:28" x14ac:dyDescent="0.25">
      <c r="A22" t="s">
        <v>47</v>
      </c>
      <c r="B22" s="4">
        <v>5341.94</v>
      </c>
      <c r="C22" s="4">
        <v>0</v>
      </c>
      <c r="D22" s="4">
        <v>0</v>
      </c>
      <c r="E22" s="4">
        <v>239.17</v>
      </c>
      <c r="F22" s="4">
        <v>0</v>
      </c>
      <c r="G22" s="4">
        <v>0</v>
      </c>
      <c r="H22" s="4">
        <v>0</v>
      </c>
      <c r="I22" s="4">
        <v>0</v>
      </c>
      <c r="J22" s="4">
        <v>103.13</v>
      </c>
      <c r="K22" s="4">
        <v>0</v>
      </c>
      <c r="L22" s="4">
        <v>0</v>
      </c>
      <c r="M22" s="4">
        <v>0</v>
      </c>
      <c r="N22" s="4">
        <v>0</v>
      </c>
      <c r="O22" s="4">
        <v>242.17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299.35000000000002</v>
      </c>
      <c r="Y22" s="4">
        <v>0</v>
      </c>
      <c r="Z22" s="4">
        <v>0</v>
      </c>
      <c r="AA22" s="4">
        <v>0</v>
      </c>
      <c r="AB22" s="4">
        <v>6225.76</v>
      </c>
    </row>
    <row r="23" spans="1:28" x14ac:dyDescent="0.25">
      <c r="A23" t="s">
        <v>48</v>
      </c>
      <c r="B23" s="4">
        <v>-0.63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-0.63</v>
      </c>
    </row>
    <row r="24" spans="1:28" x14ac:dyDescent="0.25">
      <c r="A24" t="s">
        <v>49</v>
      </c>
      <c r="B24" s="4">
        <v>64.39</v>
      </c>
      <c r="C24" s="4">
        <v>18.23</v>
      </c>
      <c r="D24" s="4">
        <v>-1.23</v>
      </c>
      <c r="E24" s="4">
        <v>-8.61</v>
      </c>
      <c r="F24" s="4">
        <v>0</v>
      </c>
      <c r="G24" s="4">
        <v>-62.06</v>
      </c>
      <c r="H24" s="4">
        <v>14084.91</v>
      </c>
      <c r="I24" s="4">
        <v>0</v>
      </c>
      <c r="J24" s="4">
        <v>-14022.13</v>
      </c>
      <c r="K24" s="4">
        <v>131.94999999999999</v>
      </c>
      <c r="L24" s="4">
        <v>-28.04</v>
      </c>
      <c r="M24" s="4">
        <v>0</v>
      </c>
      <c r="N24" s="4">
        <v>0</v>
      </c>
      <c r="O24" s="4">
        <v>-104.26</v>
      </c>
      <c r="P24" s="4">
        <v>-16.309999999999999</v>
      </c>
      <c r="Q24" s="4">
        <v>0</v>
      </c>
      <c r="R24" s="4">
        <v>0</v>
      </c>
      <c r="S24" s="4">
        <v>0.21</v>
      </c>
      <c r="T24" s="4">
        <v>112.31</v>
      </c>
      <c r="U24" s="4">
        <v>0</v>
      </c>
      <c r="V24" s="4">
        <v>0</v>
      </c>
      <c r="W24" s="4">
        <v>0</v>
      </c>
      <c r="X24" s="4">
        <v>-41.9</v>
      </c>
      <c r="Y24" s="4">
        <v>0</v>
      </c>
      <c r="Z24" s="4">
        <v>0</v>
      </c>
      <c r="AA24" s="4">
        <v>0</v>
      </c>
      <c r="AB24" s="4">
        <v>127.46</v>
      </c>
    </row>
    <row r="25" spans="1:28" x14ac:dyDescent="0.25">
      <c r="A25" t="s">
        <v>50</v>
      </c>
      <c r="B25" s="4">
        <v>-0.1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-0.1</v>
      </c>
    </row>
    <row r="26" spans="1:28" x14ac:dyDescent="0.25">
      <c r="A26" t="s">
        <v>51</v>
      </c>
      <c r="B26" s="4">
        <v>305058.84999999998</v>
      </c>
      <c r="C26" s="4">
        <v>10500.58</v>
      </c>
      <c r="D26" s="4">
        <v>39391.9</v>
      </c>
      <c r="E26" s="4">
        <v>-271160.45</v>
      </c>
      <c r="F26" s="4">
        <v>0</v>
      </c>
      <c r="G26" s="4">
        <v>43078.69</v>
      </c>
      <c r="H26" s="4">
        <v>46808.61</v>
      </c>
      <c r="I26" s="4">
        <v>0</v>
      </c>
      <c r="J26" s="4">
        <v>-12722.68</v>
      </c>
      <c r="K26" s="4">
        <v>24551.35</v>
      </c>
      <c r="L26" s="4">
        <v>33556.49</v>
      </c>
      <c r="M26" s="4">
        <v>0</v>
      </c>
      <c r="N26" s="4">
        <v>0</v>
      </c>
      <c r="O26" s="4">
        <v>57266.400000000001</v>
      </c>
      <c r="P26" s="4">
        <v>33970.400000000001</v>
      </c>
      <c r="Q26" s="4">
        <v>0</v>
      </c>
      <c r="R26" s="4">
        <v>0</v>
      </c>
      <c r="S26" s="4">
        <v>46348.47</v>
      </c>
      <c r="T26" s="4">
        <v>16592.04</v>
      </c>
      <c r="U26" s="4">
        <v>0</v>
      </c>
      <c r="V26" s="4">
        <v>0</v>
      </c>
      <c r="W26" s="4">
        <v>0</v>
      </c>
      <c r="X26" s="4">
        <v>25502.74</v>
      </c>
      <c r="Y26" s="4">
        <v>43372.14</v>
      </c>
      <c r="Z26" s="4">
        <v>0</v>
      </c>
      <c r="AA26" s="4">
        <v>0</v>
      </c>
      <c r="AB26" s="4">
        <v>442115.53</v>
      </c>
    </row>
    <row r="27" spans="1:28" x14ac:dyDescent="0.25">
      <c r="A27" t="s">
        <v>52</v>
      </c>
      <c r="B27" s="4">
        <v>332768.15000000002</v>
      </c>
      <c r="C27" s="4">
        <v>31092.9</v>
      </c>
      <c r="D27" s="4">
        <v>22702.35</v>
      </c>
      <c r="E27" s="4">
        <v>8555.26</v>
      </c>
      <c r="F27" s="4">
        <v>0</v>
      </c>
      <c r="G27" s="4">
        <v>863.77</v>
      </c>
      <c r="H27" s="4">
        <v>3951.34</v>
      </c>
      <c r="I27" s="4">
        <v>131686.38</v>
      </c>
      <c r="J27" s="4">
        <v>-3698.5</v>
      </c>
      <c r="K27" s="4">
        <v>-114583.38</v>
      </c>
      <c r="L27" s="4">
        <v>28374.22</v>
      </c>
      <c r="M27" s="4">
        <v>0</v>
      </c>
      <c r="N27" s="4">
        <v>0</v>
      </c>
      <c r="O27" s="4">
        <v>7901.23</v>
      </c>
      <c r="P27" s="4">
        <v>8731.82</v>
      </c>
      <c r="Q27" s="4">
        <v>0</v>
      </c>
      <c r="R27" s="4">
        <v>0</v>
      </c>
      <c r="S27" s="4">
        <v>-4595.6400000000003</v>
      </c>
      <c r="T27" s="4">
        <v>3104.6</v>
      </c>
      <c r="U27" s="4">
        <v>0</v>
      </c>
      <c r="V27" s="4">
        <v>0</v>
      </c>
      <c r="W27" s="4">
        <v>0</v>
      </c>
      <c r="X27" s="4">
        <v>-28456.61</v>
      </c>
      <c r="Y27" s="4">
        <v>0</v>
      </c>
      <c r="Z27" s="4">
        <v>0</v>
      </c>
      <c r="AA27" s="4">
        <v>0</v>
      </c>
      <c r="AB27" s="4">
        <v>428397.89</v>
      </c>
    </row>
    <row r="28" spans="1:28" x14ac:dyDescent="0.25">
      <c r="A28" t="s">
        <v>53</v>
      </c>
      <c r="B28" s="4">
        <v>50563.37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-50563.38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-0.01</v>
      </c>
    </row>
    <row r="29" spans="1:28" x14ac:dyDescent="0.25">
      <c r="A29" t="s">
        <v>54</v>
      </c>
      <c r="B29" s="4">
        <v>12974.68</v>
      </c>
      <c r="C29" s="4">
        <v>0</v>
      </c>
      <c r="D29" s="4">
        <v>0</v>
      </c>
      <c r="E29" s="4">
        <v>639.24</v>
      </c>
      <c r="F29" s="4">
        <v>0</v>
      </c>
      <c r="G29" s="4">
        <v>0</v>
      </c>
      <c r="H29" s="4">
        <v>0</v>
      </c>
      <c r="I29" s="4">
        <v>0</v>
      </c>
      <c r="J29" s="4">
        <v>260.61</v>
      </c>
      <c r="K29" s="4">
        <v>0</v>
      </c>
      <c r="L29" s="4">
        <v>0</v>
      </c>
      <c r="M29" s="4">
        <v>0</v>
      </c>
      <c r="N29" s="4">
        <v>0</v>
      </c>
      <c r="O29" s="4">
        <v>12058.85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-1081.21</v>
      </c>
      <c r="Y29" s="4">
        <v>0</v>
      </c>
      <c r="Z29" s="4">
        <v>0</v>
      </c>
      <c r="AA29" s="4">
        <v>0</v>
      </c>
      <c r="AB29" s="4">
        <v>24852.17</v>
      </c>
    </row>
    <row r="30" spans="1:28" x14ac:dyDescent="0.25">
      <c r="A30" t="s">
        <v>55</v>
      </c>
      <c r="B30" s="4">
        <v>322.81</v>
      </c>
      <c r="C30" s="4">
        <v>99.24</v>
      </c>
      <c r="D30" s="4">
        <v>-67.75</v>
      </c>
      <c r="E30" s="4">
        <v>151.91999999999999</v>
      </c>
      <c r="F30" s="4">
        <v>0</v>
      </c>
      <c r="G30" s="4">
        <v>-30.48</v>
      </c>
      <c r="H30" s="4">
        <v>47.58</v>
      </c>
      <c r="I30" s="4">
        <v>0</v>
      </c>
      <c r="J30" s="4">
        <v>-523.16999999999996</v>
      </c>
      <c r="K30" s="4">
        <v>-1129.6199999999999</v>
      </c>
      <c r="L30" s="4">
        <v>-30.54</v>
      </c>
      <c r="M30" s="4">
        <v>0</v>
      </c>
      <c r="N30" s="4">
        <v>0</v>
      </c>
      <c r="O30" s="4">
        <v>1160.1600000000001</v>
      </c>
      <c r="P30" s="4">
        <v>-1199.18</v>
      </c>
      <c r="Q30" s="4">
        <v>0</v>
      </c>
      <c r="R30" s="4">
        <v>0</v>
      </c>
      <c r="S30" s="4">
        <v>0</v>
      </c>
      <c r="T30" s="4">
        <v>-19.14</v>
      </c>
      <c r="U30" s="4">
        <v>0</v>
      </c>
      <c r="V30" s="4">
        <v>0</v>
      </c>
      <c r="W30" s="4">
        <v>0</v>
      </c>
      <c r="X30" s="4">
        <v>-6.17</v>
      </c>
      <c r="Y30" s="4">
        <v>0</v>
      </c>
      <c r="Z30" s="4">
        <v>0</v>
      </c>
      <c r="AA30" s="4">
        <v>0</v>
      </c>
      <c r="AB30" s="4">
        <v>-1224.3399999999999</v>
      </c>
    </row>
    <row r="31" spans="1:28" x14ac:dyDescent="0.25">
      <c r="A31" t="s">
        <v>56</v>
      </c>
      <c r="B31" s="4">
        <v>-0.11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581041.67000000004</v>
      </c>
      <c r="K31" s="4">
        <v>-514334.18</v>
      </c>
      <c r="L31" s="4">
        <v>-31222.07</v>
      </c>
      <c r="M31" s="4">
        <v>0</v>
      </c>
      <c r="N31" s="4">
        <v>0</v>
      </c>
      <c r="O31" s="4">
        <v>-35332.550000000003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-152.87</v>
      </c>
      <c r="Y31" s="4">
        <v>0</v>
      </c>
      <c r="Z31" s="4">
        <v>0</v>
      </c>
      <c r="AA31" s="4">
        <v>0</v>
      </c>
      <c r="AB31" s="4">
        <v>-0.11</v>
      </c>
    </row>
    <row r="32" spans="1:28" x14ac:dyDescent="0.25">
      <c r="A32" t="s">
        <v>57</v>
      </c>
      <c r="B32" s="4">
        <v>109755.81</v>
      </c>
      <c r="C32" s="4">
        <v>13133.11</v>
      </c>
      <c r="D32" s="4">
        <v>9208.92</v>
      </c>
      <c r="E32" s="4">
        <v>13046.86</v>
      </c>
      <c r="F32" s="4">
        <v>0</v>
      </c>
      <c r="G32" s="4">
        <v>-7932.61</v>
      </c>
      <c r="H32" s="4">
        <v>13081.28</v>
      </c>
      <c r="I32" s="4">
        <v>0</v>
      </c>
      <c r="J32" s="4">
        <v>-57267.21</v>
      </c>
      <c r="K32" s="4">
        <v>-694.2</v>
      </c>
      <c r="L32" s="4">
        <v>18093.96</v>
      </c>
      <c r="M32" s="4">
        <v>0</v>
      </c>
      <c r="N32" s="4">
        <v>0</v>
      </c>
      <c r="O32" s="4">
        <v>-18391.599999999999</v>
      </c>
      <c r="P32" s="4">
        <v>13101.7</v>
      </c>
      <c r="Q32" s="4">
        <v>0</v>
      </c>
      <c r="R32" s="4">
        <v>0</v>
      </c>
      <c r="S32" s="4">
        <v>0</v>
      </c>
      <c r="T32" s="4">
        <v>13105.64</v>
      </c>
      <c r="U32" s="4">
        <v>0</v>
      </c>
      <c r="V32" s="4">
        <v>0</v>
      </c>
      <c r="W32" s="4">
        <v>0</v>
      </c>
      <c r="X32" s="4">
        <v>13091.75</v>
      </c>
      <c r="Y32" s="4">
        <v>0</v>
      </c>
      <c r="Z32" s="4">
        <v>0</v>
      </c>
      <c r="AA32" s="4">
        <v>0</v>
      </c>
      <c r="AB32" s="4">
        <v>131333.41</v>
      </c>
    </row>
    <row r="33" spans="1:28" x14ac:dyDescent="0.25">
      <c r="A33" t="s">
        <v>58</v>
      </c>
      <c r="B33" s="4">
        <v>-0.31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-0.31</v>
      </c>
    </row>
    <row r="34" spans="1:28" x14ac:dyDescent="0.25">
      <c r="A34" t="s">
        <v>59</v>
      </c>
      <c r="B34" s="4">
        <v>0.54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0.54</v>
      </c>
    </row>
    <row r="35" spans="1:28" x14ac:dyDescent="0.25">
      <c r="A35" t="s">
        <v>60</v>
      </c>
      <c r="B35" s="4">
        <v>0.01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0.01</v>
      </c>
    </row>
    <row r="36" spans="1:28" x14ac:dyDescent="0.25">
      <c r="A36" t="s">
        <v>61</v>
      </c>
      <c r="B36" s="4">
        <v>51249.46</v>
      </c>
      <c r="C36" s="4">
        <v>0</v>
      </c>
      <c r="D36" s="4">
        <v>0</v>
      </c>
      <c r="E36" s="4">
        <v>-51249.45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0.01</v>
      </c>
    </row>
    <row r="37" spans="1:28" x14ac:dyDescent="0.25">
      <c r="A37" t="s">
        <v>62</v>
      </c>
      <c r="B37" s="4">
        <v>7.0000000000000007E-2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7.0000000000000007E-2</v>
      </c>
    </row>
    <row r="38" spans="1:28" x14ac:dyDescent="0.25">
      <c r="A38" t="s">
        <v>63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-186.53</v>
      </c>
      <c r="Y38" s="4">
        <v>0</v>
      </c>
      <c r="Z38" s="4">
        <v>0</v>
      </c>
      <c r="AA38" s="4">
        <v>0</v>
      </c>
      <c r="AB38" s="4">
        <v>-186.53</v>
      </c>
    </row>
    <row r="39" spans="1:28" x14ac:dyDescent="0.25">
      <c r="A39" t="s">
        <v>64</v>
      </c>
      <c r="B39" s="4">
        <v>303.17</v>
      </c>
      <c r="C39" s="4">
        <v>-16.02</v>
      </c>
      <c r="D39" s="4">
        <v>-287.08</v>
      </c>
      <c r="E39" s="4">
        <v>0</v>
      </c>
      <c r="F39" s="4">
        <v>0</v>
      </c>
      <c r="G39" s="4">
        <v>0</v>
      </c>
      <c r="H39" s="4">
        <v>220.5</v>
      </c>
      <c r="I39" s="4">
        <v>0</v>
      </c>
      <c r="J39" s="4">
        <v>0</v>
      </c>
      <c r="K39" s="4">
        <v>-220.5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7.0000000000000007E-2</v>
      </c>
    </row>
    <row r="40" spans="1:28" x14ac:dyDescent="0.25">
      <c r="A40" t="s">
        <v>65</v>
      </c>
      <c r="B40" s="4">
        <v>1662.75</v>
      </c>
      <c r="C40" s="4">
        <v>-15602.04</v>
      </c>
      <c r="D40" s="4">
        <v>132072.85999999999</v>
      </c>
      <c r="E40" s="4">
        <v>-15723.58</v>
      </c>
      <c r="F40" s="4">
        <v>0</v>
      </c>
      <c r="G40" s="4">
        <v>-15723.58</v>
      </c>
      <c r="H40" s="4">
        <v>-15723.58</v>
      </c>
      <c r="I40" s="4">
        <v>30975.42</v>
      </c>
      <c r="J40" s="4">
        <v>19683.53</v>
      </c>
      <c r="K40" s="4">
        <v>-15535.2</v>
      </c>
      <c r="L40" s="4">
        <v>-15535.2</v>
      </c>
      <c r="M40" s="4">
        <v>0</v>
      </c>
      <c r="N40" s="4">
        <v>0</v>
      </c>
      <c r="O40" s="4">
        <v>-15535.19</v>
      </c>
      <c r="P40" s="4">
        <v>-15535.2</v>
      </c>
      <c r="Q40" s="4">
        <v>0</v>
      </c>
      <c r="R40" s="4">
        <v>0</v>
      </c>
      <c r="S40" s="4">
        <v>0</v>
      </c>
      <c r="T40" s="4">
        <v>-15535.2</v>
      </c>
      <c r="U40" s="4">
        <v>0</v>
      </c>
      <c r="V40" s="4">
        <v>0</v>
      </c>
      <c r="W40" s="4">
        <v>0</v>
      </c>
      <c r="X40" s="4">
        <v>-15535.2</v>
      </c>
      <c r="Y40" s="4">
        <v>0</v>
      </c>
      <c r="Z40" s="4">
        <v>0</v>
      </c>
      <c r="AA40" s="4">
        <v>0</v>
      </c>
      <c r="AB40" s="4">
        <v>28410.59</v>
      </c>
    </row>
    <row r="41" spans="1:28" x14ac:dyDescent="0.25">
      <c r="A41" t="s">
        <v>66</v>
      </c>
      <c r="B41" s="4">
        <v>1195.29</v>
      </c>
      <c r="C41" s="4">
        <v>-398.43</v>
      </c>
      <c r="D41" s="4">
        <v>-398.43</v>
      </c>
      <c r="E41" s="4">
        <v>-398.43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0.21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0.21</v>
      </c>
    </row>
    <row r="42" spans="1:28" x14ac:dyDescent="0.25">
      <c r="A42" t="s">
        <v>67</v>
      </c>
      <c r="B42" s="4">
        <v>-0.21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-0.21</v>
      </c>
    </row>
    <row r="43" spans="1:28" x14ac:dyDescent="0.25">
      <c r="A43" t="s">
        <v>68</v>
      </c>
      <c r="B43" s="4">
        <v>-1916851.85</v>
      </c>
      <c r="C43" s="4">
        <v>166739.82999999999</v>
      </c>
      <c r="D43" s="4">
        <v>148545.81</v>
      </c>
      <c r="E43" s="4">
        <v>408056.28</v>
      </c>
      <c r="F43" s="4">
        <v>0</v>
      </c>
      <c r="G43" s="4">
        <v>292630.59000000003</v>
      </c>
      <c r="H43" s="4">
        <v>349545.83</v>
      </c>
      <c r="I43" s="4">
        <v>0</v>
      </c>
      <c r="J43" s="4">
        <v>429905.63</v>
      </c>
      <c r="K43" s="4">
        <v>-726998.05</v>
      </c>
      <c r="L43" s="4">
        <v>-236714.07</v>
      </c>
      <c r="M43" s="4">
        <v>0</v>
      </c>
      <c r="N43" s="4">
        <v>0</v>
      </c>
      <c r="O43" s="4">
        <v>724962.71</v>
      </c>
      <c r="P43" s="4">
        <v>-519732.7</v>
      </c>
      <c r="Q43" s="4">
        <v>0</v>
      </c>
      <c r="R43" s="4">
        <v>0</v>
      </c>
      <c r="S43" s="4">
        <v>0</v>
      </c>
      <c r="T43" s="4">
        <v>739527.26</v>
      </c>
      <c r="U43" s="4">
        <v>0</v>
      </c>
      <c r="V43" s="4">
        <v>0</v>
      </c>
      <c r="W43" s="4">
        <v>0</v>
      </c>
      <c r="X43" s="4">
        <v>502101.68</v>
      </c>
      <c r="Y43" s="4">
        <v>0</v>
      </c>
      <c r="Z43" s="4">
        <v>0</v>
      </c>
      <c r="AA43" s="4">
        <v>0</v>
      </c>
      <c r="AB43" s="4">
        <v>361718.95</v>
      </c>
    </row>
    <row r="44" spans="1:28" x14ac:dyDescent="0.25">
      <c r="A44" t="s">
        <v>69</v>
      </c>
      <c r="B44" s="4">
        <v>-0.14000000000000001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-0.14000000000000001</v>
      </c>
    </row>
    <row r="45" spans="1:28" x14ac:dyDescent="0.25">
      <c r="A45" t="s">
        <v>70</v>
      </c>
      <c r="B45" s="4">
        <v>-99666.6</v>
      </c>
      <c r="C45" s="4">
        <v>16613.099999999999</v>
      </c>
      <c r="D45" s="4">
        <v>16613.099999999999</v>
      </c>
      <c r="E45" s="4">
        <v>16613.099999999999</v>
      </c>
      <c r="F45" s="4">
        <v>0</v>
      </c>
      <c r="G45" s="4">
        <v>16613.099999999999</v>
      </c>
      <c r="H45" s="4">
        <v>16613.099999999999</v>
      </c>
      <c r="I45" s="4">
        <v>0</v>
      </c>
      <c r="J45" s="4">
        <v>-183567.79</v>
      </c>
      <c r="K45" s="4">
        <v>16680.740000000002</v>
      </c>
      <c r="L45" s="4">
        <v>16680.740000000002</v>
      </c>
      <c r="M45" s="4">
        <v>0</v>
      </c>
      <c r="N45" s="4">
        <v>0</v>
      </c>
      <c r="O45" s="4">
        <v>16680.75</v>
      </c>
      <c r="P45" s="4">
        <v>16680.740000000002</v>
      </c>
      <c r="Q45" s="4">
        <v>0</v>
      </c>
      <c r="R45" s="4">
        <v>0</v>
      </c>
      <c r="S45" s="4">
        <v>0</v>
      </c>
      <c r="T45" s="4">
        <v>16680.740000000002</v>
      </c>
      <c r="U45" s="4">
        <v>0</v>
      </c>
      <c r="V45" s="4">
        <v>0</v>
      </c>
      <c r="W45" s="4">
        <v>0</v>
      </c>
      <c r="X45" s="4">
        <v>16680.740000000002</v>
      </c>
      <c r="Y45" s="4">
        <v>0</v>
      </c>
      <c r="Z45" s="4">
        <v>0</v>
      </c>
      <c r="AA45" s="4">
        <v>0</v>
      </c>
      <c r="AB45" s="4">
        <v>-100084.44</v>
      </c>
    </row>
    <row r="46" spans="1:28" x14ac:dyDescent="0.25">
      <c r="A46" t="s">
        <v>71</v>
      </c>
      <c r="B46" s="4">
        <v>-4734610.5</v>
      </c>
      <c r="C46" s="4">
        <v>-29997.47</v>
      </c>
      <c r="D46" s="4">
        <v>-29984.18</v>
      </c>
      <c r="E46" s="4">
        <v>-54625.93</v>
      </c>
      <c r="F46" s="4">
        <v>0</v>
      </c>
      <c r="G46" s="4">
        <v>-37277.31</v>
      </c>
      <c r="H46" s="4">
        <v>-38201.370000000003</v>
      </c>
      <c r="I46" s="4">
        <v>0</v>
      </c>
      <c r="J46" s="4">
        <v>-25067.16</v>
      </c>
      <c r="K46" s="4">
        <v>-38199.29</v>
      </c>
      <c r="L46" s="4">
        <v>-38208.800000000003</v>
      </c>
      <c r="M46" s="4">
        <v>0</v>
      </c>
      <c r="N46" s="4">
        <v>0</v>
      </c>
      <c r="O46" s="4">
        <v>-38199.919999999998</v>
      </c>
      <c r="P46" s="4">
        <v>-38197.589999999997</v>
      </c>
      <c r="Q46" s="4">
        <v>0</v>
      </c>
      <c r="R46" s="4">
        <v>0</v>
      </c>
      <c r="S46" s="4">
        <v>33910.17</v>
      </c>
      <c r="T46" s="4">
        <v>-38202.28</v>
      </c>
      <c r="U46" s="4">
        <v>0</v>
      </c>
      <c r="V46" s="4">
        <v>0</v>
      </c>
      <c r="W46" s="4">
        <v>0</v>
      </c>
      <c r="X46" s="4">
        <v>-38201.97</v>
      </c>
      <c r="Y46" s="4">
        <v>0</v>
      </c>
      <c r="Z46" s="4">
        <v>0</v>
      </c>
      <c r="AA46" s="4">
        <v>0</v>
      </c>
      <c r="AB46" s="4">
        <v>-5145063.5999999996</v>
      </c>
    </row>
    <row r="47" spans="1:28" x14ac:dyDescent="0.25">
      <c r="A47" t="s">
        <v>72</v>
      </c>
      <c r="B47" s="4">
        <v>1319489.82</v>
      </c>
      <c r="C47" s="4">
        <v>0</v>
      </c>
      <c r="D47" s="4">
        <v>0</v>
      </c>
      <c r="E47" s="4">
        <v>13422.68</v>
      </c>
      <c r="F47" s="4">
        <v>0</v>
      </c>
      <c r="G47" s="4">
        <v>0</v>
      </c>
      <c r="H47" s="4">
        <v>0</v>
      </c>
      <c r="I47" s="4">
        <v>0</v>
      </c>
      <c r="J47" s="4">
        <v>13422.67</v>
      </c>
      <c r="K47" s="4">
        <v>0</v>
      </c>
      <c r="L47" s="4">
        <v>0</v>
      </c>
      <c r="M47" s="4">
        <v>0</v>
      </c>
      <c r="N47" s="4">
        <v>0</v>
      </c>
      <c r="O47" s="4">
        <v>13422.68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-2350406.42</v>
      </c>
      <c r="Y47" s="4">
        <v>0</v>
      </c>
      <c r="Z47" s="4">
        <v>0</v>
      </c>
      <c r="AA47" s="4">
        <v>0</v>
      </c>
      <c r="AB47" s="4">
        <v>-990648.57</v>
      </c>
    </row>
    <row r="48" spans="1:28" x14ac:dyDescent="0.25">
      <c r="A48" t="s">
        <v>73</v>
      </c>
      <c r="B48" s="4">
        <v>686462.74</v>
      </c>
      <c r="C48" s="4">
        <v>0</v>
      </c>
      <c r="D48" s="4">
        <v>0</v>
      </c>
      <c r="E48" s="4">
        <v>-175959.63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510503.11</v>
      </c>
    </row>
    <row r="49" spans="1:28" x14ac:dyDescent="0.25">
      <c r="A49" t="s">
        <v>74</v>
      </c>
      <c r="B49" s="4">
        <v>3838062.28</v>
      </c>
      <c r="C49" s="4">
        <v>8637.2099999999991</v>
      </c>
      <c r="D49" s="4">
        <v>-9378.66</v>
      </c>
      <c r="E49" s="4">
        <v>-19714.75</v>
      </c>
      <c r="F49" s="4">
        <v>0</v>
      </c>
      <c r="G49" s="4">
        <v>1814.88</v>
      </c>
      <c r="H49" s="4">
        <v>1056.68</v>
      </c>
      <c r="I49" s="4">
        <v>0</v>
      </c>
      <c r="J49" s="4">
        <v>14472665.289999999</v>
      </c>
      <c r="K49" s="4">
        <v>3093.65</v>
      </c>
      <c r="L49" s="4">
        <v>74518.25</v>
      </c>
      <c r="M49" s="4">
        <v>0</v>
      </c>
      <c r="N49" s="4">
        <v>0</v>
      </c>
      <c r="O49" s="4">
        <v>69804.479999999996</v>
      </c>
      <c r="P49" s="4">
        <v>58515.34</v>
      </c>
      <c r="Q49" s="4">
        <v>0</v>
      </c>
      <c r="R49" s="4">
        <v>0</v>
      </c>
      <c r="S49" s="4">
        <v>0</v>
      </c>
      <c r="T49" s="4">
        <v>79506.55</v>
      </c>
      <c r="U49" s="4">
        <v>0</v>
      </c>
      <c r="V49" s="4">
        <v>0</v>
      </c>
      <c r="W49" s="4">
        <v>0</v>
      </c>
      <c r="X49" s="4">
        <v>76348.210000000006</v>
      </c>
      <c r="Y49" s="4">
        <v>0</v>
      </c>
      <c r="Z49" s="4">
        <v>0</v>
      </c>
      <c r="AA49" s="4">
        <v>0</v>
      </c>
      <c r="AB49" s="4">
        <v>18654929.41</v>
      </c>
    </row>
    <row r="50" spans="1:28" x14ac:dyDescent="0.25">
      <c r="A50" t="s">
        <v>75</v>
      </c>
      <c r="B50" s="4">
        <v>79854.080000000002</v>
      </c>
      <c r="C50" s="4">
        <v>13570.8</v>
      </c>
      <c r="D50" s="4">
        <v>28156.32</v>
      </c>
      <c r="E50" s="4">
        <v>6042.88</v>
      </c>
      <c r="F50" s="4">
        <v>0</v>
      </c>
      <c r="G50" s="4">
        <v>3960.44</v>
      </c>
      <c r="H50" s="4">
        <v>1155.1600000000001</v>
      </c>
      <c r="I50" s="4">
        <v>0</v>
      </c>
      <c r="J50" s="4">
        <v>111839.53</v>
      </c>
      <c r="K50" s="4">
        <v>1637.62</v>
      </c>
      <c r="L50" s="4">
        <v>-178.72</v>
      </c>
      <c r="M50" s="4">
        <v>0</v>
      </c>
      <c r="N50" s="4">
        <v>0</v>
      </c>
      <c r="O50" s="4">
        <v>8603.01</v>
      </c>
      <c r="P50" s="4">
        <v>836.7</v>
      </c>
      <c r="Q50" s="4">
        <v>0</v>
      </c>
      <c r="R50" s="4">
        <v>0</v>
      </c>
      <c r="S50" s="4">
        <v>0</v>
      </c>
      <c r="T50" s="4">
        <v>4130.71</v>
      </c>
      <c r="U50" s="4">
        <v>0</v>
      </c>
      <c r="V50" s="4">
        <v>0</v>
      </c>
      <c r="W50" s="4">
        <v>0</v>
      </c>
      <c r="X50" s="4">
        <v>-590.63</v>
      </c>
      <c r="Y50" s="4">
        <v>0</v>
      </c>
      <c r="Z50" s="4">
        <v>0</v>
      </c>
      <c r="AA50" s="4">
        <v>0</v>
      </c>
      <c r="AB50" s="4">
        <v>259017.9</v>
      </c>
    </row>
    <row r="51" spans="1:28" x14ac:dyDescent="0.25">
      <c r="A51" t="s">
        <v>76</v>
      </c>
      <c r="B51" s="4">
        <v>0.64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0.64</v>
      </c>
    </row>
    <row r="52" spans="1:28" x14ac:dyDescent="0.25">
      <c r="A52" t="s">
        <v>77</v>
      </c>
      <c r="B52" s="4">
        <v>-584605.77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-584605.77</v>
      </c>
    </row>
    <row r="53" spans="1:28" x14ac:dyDescent="0.25">
      <c r="A53" t="s">
        <v>78</v>
      </c>
      <c r="B53" s="4">
        <v>-0.09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-0.09</v>
      </c>
    </row>
    <row r="54" spans="1:28" x14ac:dyDescent="0.25">
      <c r="A54" t="s">
        <v>79</v>
      </c>
      <c r="B54" s="4">
        <v>-0.17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-0.17</v>
      </c>
    </row>
    <row r="55" spans="1:28" x14ac:dyDescent="0.25">
      <c r="A55" t="s">
        <v>80</v>
      </c>
      <c r="B55" s="4">
        <v>107846.56</v>
      </c>
      <c r="C55" s="4">
        <v>1266.22</v>
      </c>
      <c r="D55" s="4">
        <v>900.51</v>
      </c>
      <c r="E55" s="4">
        <v>-21686.78</v>
      </c>
      <c r="F55" s="4">
        <v>0</v>
      </c>
      <c r="G55" s="4">
        <v>5449.88</v>
      </c>
      <c r="H55" s="4">
        <v>4887.1899999999996</v>
      </c>
      <c r="I55" s="4">
        <v>0</v>
      </c>
      <c r="J55" s="4">
        <v>4813.22</v>
      </c>
      <c r="K55" s="4">
        <v>2586.4699999999998</v>
      </c>
      <c r="L55" s="4">
        <v>2935.78</v>
      </c>
      <c r="M55" s="4">
        <v>0</v>
      </c>
      <c r="N55" s="4">
        <v>0</v>
      </c>
      <c r="O55" s="4">
        <v>2935.77</v>
      </c>
      <c r="P55" s="4">
        <v>2957.46</v>
      </c>
      <c r="Q55" s="4">
        <v>0</v>
      </c>
      <c r="R55" s="4">
        <v>0</v>
      </c>
      <c r="S55" s="4">
        <v>-1837.71</v>
      </c>
      <c r="T55" s="4">
        <v>3484.18</v>
      </c>
      <c r="U55" s="4">
        <v>0</v>
      </c>
      <c r="V55" s="4">
        <v>0</v>
      </c>
      <c r="W55" s="4">
        <v>0</v>
      </c>
      <c r="X55" s="4">
        <v>-686.68</v>
      </c>
      <c r="Y55" s="4">
        <v>0</v>
      </c>
      <c r="Z55" s="4">
        <v>0</v>
      </c>
      <c r="AA55" s="4">
        <v>0</v>
      </c>
      <c r="AB55" s="4">
        <v>115852.07</v>
      </c>
    </row>
    <row r="56" spans="1:28" x14ac:dyDescent="0.25">
      <c r="A56" t="s">
        <v>81</v>
      </c>
      <c r="B56" s="4">
        <v>-6046.74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-6046.74</v>
      </c>
    </row>
    <row r="57" spans="1:28" x14ac:dyDescent="0.25">
      <c r="A57" t="s">
        <v>82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-1602.93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-1602.93</v>
      </c>
    </row>
    <row r="58" spans="1:28" x14ac:dyDescent="0.25">
      <c r="A58" t="s">
        <v>83</v>
      </c>
      <c r="B58" s="4">
        <v>145147.62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145147.62</v>
      </c>
    </row>
    <row r="59" spans="1:28" x14ac:dyDescent="0.25">
      <c r="A59" t="s">
        <v>84</v>
      </c>
      <c r="B59" s="4">
        <v>-348244.2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-348244.2</v>
      </c>
    </row>
    <row r="60" spans="1:28" x14ac:dyDescent="0.25">
      <c r="A60" t="s">
        <v>85</v>
      </c>
      <c r="B60" s="4">
        <v>-0.02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-0.02</v>
      </c>
    </row>
    <row r="61" spans="1:28" x14ac:dyDescent="0.25">
      <c r="A61" t="s">
        <v>86</v>
      </c>
      <c r="B61" s="4">
        <v>16622.509999999998</v>
      </c>
      <c r="C61" s="4">
        <v>976.75</v>
      </c>
      <c r="D61" s="4">
        <v>-8913.16</v>
      </c>
      <c r="E61" s="4">
        <v>2944.92</v>
      </c>
      <c r="F61" s="4">
        <v>0</v>
      </c>
      <c r="G61" s="4">
        <v>1625.45</v>
      </c>
      <c r="H61" s="4">
        <v>-1658.29</v>
      </c>
      <c r="I61" s="4">
        <v>0</v>
      </c>
      <c r="J61" s="4">
        <v>1385.44</v>
      </c>
      <c r="K61" s="4">
        <v>-959.63</v>
      </c>
      <c r="L61" s="4">
        <v>1175.79</v>
      </c>
      <c r="M61" s="4">
        <v>0</v>
      </c>
      <c r="N61" s="4">
        <v>0</v>
      </c>
      <c r="O61" s="4">
        <v>1175.79</v>
      </c>
      <c r="P61" s="4">
        <v>-583.63</v>
      </c>
      <c r="Q61" s="4">
        <v>0</v>
      </c>
      <c r="R61" s="4">
        <v>0</v>
      </c>
      <c r="S61" s="4">
        <v>-6239.31</v>
      </c>
      <c r="T61" s="4">
        <v>1165.54</v>
      </c>
      <c r="U61" s="4">
        <v>0</v>
      </c>
      <c r="V61" s="4">
        <v>0</v>
      </c>
      <c r="W61" s="4">
        <v>0</v>
      </c>
      <c r="X61" s="4">
        <v>1186.1199999999999</v>
      </c>
      <c r="Y61" s="4">
        <v>0</v>
      </c>
      <c r="Z61" s="4">
        <v>0</v>
      </c>
      <c r="AA61" s="4">
        <v>0</v>
      </c>
      <c r="AB61" s="4">
        <v>9904.2900000000009</v>
      </c>
    </row>
    <row r="62" spans="1:28" x14ac:dyDescent="0.25">
      <c r="A62" s="5" t="s">
        <v>87</v>
      </c>
      <c r="B62" s="6">
        <v>-1765285.77</v>
      </c>
      <c r="C62" s="6">
        <v>233435.24</v>
      </c>
      <c r="D62" s="6">
        <v>344394.74</v>
      </c>
      <c r="E62" s="6">
        <v>-352851.59</v>
      </c>
      <c r="F62" s="6">
        <v>0</v>
      </c>
      <c r="G62" s="6">
        <v>236805.98</v>
      </c>
      <c r="H62" s="6">
        <v>-55466.03</v>
      </c>
      <c r="I62" s="6">
        <v>162661.6</v>
      </c>
      <c r="J62" s="6">
        <v>15479552.75</v>
      </c>
      <c r="K62" s="6">
        <v>-1613167.02</v>
      </c>
      <c r="L62" s="6">
        <v>-175073.04</v>
      </c>
      <c r="M62" s="6">
        <v>-118806.58</v>
      </c>
      <c r="N62" s="6">
        <v>0</v>
      </c>
      <c r="O62" s="6">
        <v>3946533.6</v>
      </c>
      <c r="P62" s="6">
        <v>453847.4</v>
      </c>
      <c r="Q62" s="6">
        <v>0</v>
      </c>
      <c r="R62" s="6">
        <v>79891</v>
      </c>
      <c r="S62" s="6">
        <v>900579.34</v>
      </c>
      <c r="T62" s="6">
        <v>-3195809.13</v>
      </c>
      <c r="U62" s="6">
        <v>0</v>
      </c>
      <c r="V62" s="6">
        <v>0</v>
      </c>
      <c r="W62" s="6">
        <v>0</v>
      </c>
      <c r="X62" s="6">
        <v>-1892511.94</v>
      </c>
      <c r="Y62" s="6">
        <v>43372.14</v>
      </c>
      <c r="Z62" s="6">
        <v>3018756</v>
      </c>
      <c r="AA62" s="6">
        <v>0</v>
      </c>
      <c r="AB62" s="6">
        <v>15730858.689999999</v>
      </c>
    </row>
    <row r="63" spans="1:28" x14ac:dyDescent="0.25">
      <c r="A63" s="7" t="s">
        <v>32</v>
      </c>
    </row>
    <row r="64" spans="1:28" x14ac:dyDescent="0.25">
      <c r="A64" t="s">
        <v>88</v>
      </c>
    </row>
    <row r="65" spans="1:28" x14ac:dyDescent="0.25">
      <c r="A65" t="s">
        <v>89</v>
      </c>
      <c r="B65" s="4">
        <v>-10312.09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10312.09</v>
      </c>
      <c r="R65" s="4">
        <v>0</v>
      </c>
      <c r="S65" s="4">
        <v>0</v>
      </c>
      <c r="T65" s="4">
        <v>0</v>
      </c>
      <c r="U65" s="4">
        <v>0</v>
      </c>
      <c r="V65" s="4">
        <v>-7010.64</v>
      </c>
      <c r="W65" s="4">
        <v>0</v>
      </c>
      <c r="X65" s="4">
        <v>7010.64</v>
      </c>
      <c r="Y65" s="4">
        <v>0</v>
      </c>
      <c r="Z65" s="4">
        <v>0</v>
      </c>
      <c r="AA65" s="4">
        <v>0</v>
      </c>
      <c r="AB65" s="4">
        <v>0</v>
      </c>
    </row>
    <row r="66" spans="1:28" x14ac:dyDescent="0.25">
      <c r="A66" t="s">
        <v>90</v>
      </c>
      <c r="B66" s="4">
        <v>15708566.43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532013.47</v>
      </c>
      <c r="Q66" s="4">
        <v>1164154.1499999999</v>
      </c>
      <c r="R66" s="4">
        <v>0</v>
      </c>
      <c r="S66" s="4">
        <v>0</v>
      </c>
      <c r="T66" s="4">
        <v>19448.52</v>
      </c>
      <c r="U66" s="4">
        <v>0</v>
      </c>
      <c r="V66" s="4">
        <v>-388550.9</v>
      </c>
      <c r="W66" s="4">
        <v>0</v>
      </c>
      <c r="X66" s="4">
        <v>-560749.76</v>
      </c>
      <c r="Y66" s="4">
        <v>0</v>
      </c>
      <c r="Z66" s="4">
        <v>0</v>
      </c>
      <c r="AA66" s="4">
        <v>0</v>
      </c>
      <c r="AB66" s="4">
        <v>16474881.91</v>
      </c>
    </row>
    <row r="67" spans="1:28" x14ac:dyDescent="0.25">
      <c r="A67" t="s">
        <v>91</v>
      </c>
      <c r="B67" s="4">
        <v>1346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1346</v>
      </c>
    </row>
    <row r="68" spans="1:28" x14ac:dyDescent="0.25">
      <c r="A68" t="s">
        <v>92</v>
      </c>
      <c r="B68" s="4">
        <v>-73690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73690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</row>
    <row r="69" spans="1:28" x14ac:dyDescent="0.25">
      <c r="A69" s="5" t="s">
        <v>93</v>
      </c>
      <c r="B69" s="6">
        <v>15625910.34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532013.47</v>
      </c>
      <c r="Q69" s="6">
        <v>1248156.24</v>
      </c>
      <c r="R69" s="6">
        <v>0</v>
      </c>
      <c r="S69" s="6">
        <v>0</v>
      </c>
      <c r="T69" s="6">
        <v>19448.52</v>
      </c>
      <c r="U69" s="6">
        <v>0</v>
      </c>
      <c r="V69" s="6">
        <v>-395561.54</v>
      </c>
      <c r="W69" s="6">
        <v>0</v>
      </c>
      <c r="X69" s="6">
        <v>-553739.12</v>
      </c>
      <c r="Y69" s="6">
        <v>0</v>
      </c>
      <c r="Z69" s="6">
        <v>0</v>
      </c>
      <c r="AA69" s="6">
        <v>0</v>
      </c>
      <c r="AB69" s="6">
        <v>16476227.91</v>
      </c>
    </row>
    <row r="70" spans="1:28" x14ac:dyDescent="0.25">
      <c r="A70" s="7" t="s">
        <v>32</v>
      </c>
    </row>
    <row r="71" spans="1:28" x14ac:dyDescent="0.25">
      <c r="A71" t="s">
        <v>94</v>
      </c>
    </row>
    <row r="72" spans="1:28" x14ac:dyDescent="0.25">
      <c r="A72" t="s">
        <v>95</v>
      </c>
      <c r="B72" s="4">
        <v>406198.33</v>
      </c>
      <c r="C72" s="4">
        <v>2255.4499999999998</v>
      </c>
      <c r="D72" s="4">
        <v>3409.28</v>
      </c>
      <c r="E72" s="4">
        <v>3067.43</v>
      </c>
      <c r="F72" s="4">
        <v>0</v>
      </c>
      <c r="G72" s="4">
        <v>3340.49</v>
      </c>
      <c r="H72" s="4">
        <v>3424.27</v>
      </c>
      <c r="I72" s="4">
        <v>0</v>
      </c>
      <c r="J72" s="4">
        <v>3604.61</v>
      </c>
      <c r="K72" s="4">
        <v>3828.09</v>
      </c>
      <c r="L72" s="4">
        <v>4047.62</v>
      </c>
      <c r="M72" s="4">
        <v>0</v>
      </c>
      <c r="N72" s="4">
        <v>0</v>
      </c>
      <c r="O72" s="4">
        <v>0</v>
      </c>
      <c r="P72" s="4">
        <v>5779.36</v>
      </c>
      <c r="Q72" s="4">
        <v>0</v>
      </c>
      <c r="R72" s="4">
        <v>0</v>
      </c>
      <c r="S72" s="4">
        <v>0</v>
      </c>
      <c r="T72" s="4">
        <v>6484.44</v>
      </c>
      <c r="U72" s="4">
        <v>0</v>
      </c>
      <c r="V72" s="4">
        <v>273.32</v>
      </c>
      <c r="W72" s="4">
        <v>26.41</v>
      </c>
      <c r="X72" s="4">
        <v>4167.1899999999996</v>
      </c>
      <c r="Y72" s="4">
        <v>0</v>
      </c>
      <c r="Z72" s="4">
        <v>0</v>
      </c>
      <c r="AA72" s="4">
        <v>0</v>
      </c>
      <c r="AB72" s="4">
        <v>449906.29</v>
      </c>
    </row>
    <row r="73" spans="1:28" x14ac:dyDescent="0.25">
      <c r="A73" t="s">
        <v>96</v>
      </c>
      <c r="B73" s="4">
        <v>313846.96000000002</v>
      </c>
      <c r="C73" s="4">
        <v>2243.85</v>
      </c>
      <c r="D73" s="4">
        <v>2491.67</v>
      </c>
      <c r="E73" s="4">
        <v>2862.23</v>
      </c>
      <c r="F73" s="4">
        <v>0</v>
      </c>
      <c r="G73" s="4">
        <v>2991.85</v>
      </c>
      <c r="H73" s="4">
        <v>3117.33</v>
      </c>
      <c r="I73" s="4">
        <v>0</v>
      </c>
      <c r="J73" s="4">
        <v>2852.2</v>
      </c>
      <c r="K73" s="4">
        <v>2587.63</v>
      </c>
      <c r="L73" s="4">
        <v>3074.99</v>
      </c>
      <c r="M73" s="4">
        <v>0</v>
      </c>
      <c r="N73" s="4">
        <v>0</v>
      </c>
      <c r="O73" s="4">
        <v>0</v>
      </c>
      <c r="P73" s="4">
        <v>5130.79</v>
      </c>
      <c r="Q73" s="4">
        <v>0</v>
      </c>
      <c r="R73" s="4">
        <v>0</v>
      </c>
      <c r="S73" s="4">
        <v>0</v>
      </c>
      <c r="T73" s="4">
        <v>399.51</v>
      </c>
      <c r="U73" s="4">
        <v>0</v>
      </c>
      <c r="V73" s="4">
        <v>211.18</v>
      </c>
      <c r="W73" s="4">
        <v>18.690000000000001</v>
      </c>
      <c r="X73" s="4">
        <v>425.31</v>
      </c>
      <c r="Y73" s="4">
        <v>0</v>
      </c>
      <c r="Z73" s="4">
        <v>0</v>
      </c>
      <c r="AA73" s="4">
        <v>0</v>
      </c>
      <c r="AB73" s="4">
        <v>342254.19</v>
      </c>
    </row>
    <row r="74" spans="1:28" x14ac:dyDescent="0.25">
      <c r="A74" t="s">
        <v>97</v>
      </c>
      <c r="B74" s="4">
        <v>73860.61</v>
      </c>
      <c r="C74" s="4">
        <v>0</v>
      </c>
      <c r="D74" s="4">
        <v>0</v>
      </c>
      <c r="E74" s="4">
        <v>-1060.54</v>
      </c>
      <c r="F74" s="4">
        <v>0</v>
      </c>
      <c r="G74" s="4">
        <v>-951.64</v>
      </c>
      <c r="H74" s="4">
        <v>-503.03</v>
      </c>
      <c r="I74" s="4">
        <v>0</v>
      </c>
      <c r="J74" s="4">
        <v>9335.58</v>
      </c>
      <c r="K74" s="4">
        <v>239950.61</v>
      </c>
      <c r="L74" s="4">
        <v>-1761.99</v>
      </c>
      <c r="M74" s="4">
        <v>0</v>
      </c>
      <c r="N74" s="4">
        <v>0</v>
      </c>
      <c r="O74" s="4">
        <v>-1762</v>
      </c>
      <c r="P74" s="4">
        <v>-1761.99</v>
      </c>
      <c r="Q74" s="4">
        <v>0</v>
      </c>
      <c r="R74" s="4">
        <v>0</v>
      </c>
      <c r="S74" s="4">
        <v>-146.55000000000001</v>
      </c>
      <c r="T74" s="4">
        <v>-1761.99</v>
      </c>
      <c r="U74" s="4">
        <v>0</v>
      </c>
      <c r="V74" s="4">
        <v>49.61</v>
      </c>
      <c r="W74" s="4">
        <v>161.30000000000001</v>
      </c>
      <c r="X74" s="4">
        <v>-1763.18</v>
      </c>
      <c r="Y74" s="4">
        <v>0</v>
      </c>
      <c r="Z74" s="4">
        <v>0</v>
      </c>
      <c r="AA74" s="4">
        <v>0</v>
      </c>
      <c r="AB74" s="4">
        <v>311884.79999999999</v>
      </c>
    </row>
    <row r="75" spans="1:28" x14ac:dyDescent="0.25">
      <c r="A75" t="s">
        <v>98</v>
      </c>
      <c r="B75" s="4">
        <v>9675.3799999999992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6.51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9681.89</v>
      </c>
    </row>
    <row r="76" spans="1:28" x14ac:dyDescent="0.25">
      <c r="A76" t="s">
        <v>99</v>
      </c>
      <c r="B76" s="4">
        <v>436509.79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293.72000000000003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436803.51</v>
      </c>
    </row>
    <row r="77" spans="1:28" x14ac:dyDescent="0.25">
      <c r="A77" t="s">
        <v>100</v>
      </c>
      <c r="B77" s="4">
        <v>-100451.14</v>
      </c>
      <c r="C77" s="4">
        <v>-2356.27</v>
      </c>
      <c r="D77" s="4">
        <v>-1294.03</v>
      </c>
      <c r="E77" s="4">
        <v>-249.84</v>
      </c>
      <c r="F77" s="4">
        <v>0</v>
      </c>
      <c r="G77" s="4">
        <v>-361.84</v>
      </c>
      <c r="H77" s="4">
        <v>-336.47</v>
      </c>
      <c r="I77" s="4">
        <v>0</v>
      </c>
      <c r="J77" s="4">
        <v>1705.12</v>
      </c>
      <c r="K77" s="4">
        <v>-2639.36</v>
      </c>
      <c r="L77" s="4">
        <v>-315.01</v>
      </c>
      <c r="M77" s="4">
        <v>0</v>
      </c>
      <c r="N77" s="4">
        <v>0</v>
      </c>
      <c r="O77" s="4">
        <v>-462.25</v>
      </c>
      <c r="P77" s="4">
        <v>-3937.51</v>
      </c>
      <c r="Q77" s="4">
        <v>0</v>
      </c>
      <c r="R77" s="4">
        <v>0</v>
      </c>
      <c r="S77" s="4">
        <v>0</v>
      </c>
      <c r="T77" s="4">
        <v>-430.01</v>
      </c>
      <c r="U77" s="4">
        <v>0</v>
      </c>
      <c r="V77" s="4">
        <v>-67.58</v>
      </c>
      <c r="W77" s="4">
        <v>-7.19</v>
      </c>
      <c r="X77" s="4">
        <v>-201.42</v>
      </c>
      <c r="Y77" s="4">
        <v>0</v>
      </c>
      <c r="Z77" s="4">
        <v>0</v>
      </c>
      <c r="AA77" s="4">
        <v>0</v>
      </c>
      <c r="AB77" s="4">
        <v>-111404.8</v>
      </c>
    </row>
    <row r="78" spans="1:28" x14ac:dyDescent="0.25">
      <c r="A78" t="s">
        <v>101</v>
      </c>
      <c r="B78" s="4">
        <v>1857189.51</v>
      </c>
      <c r="C78" s="4">
        <v>-9272.31</v>
      </c>
      <c r="D78" s="4">
        <v>0</v>
      </c>
      <c r="E78" s="4">
        <v>0</v>
      </c>
      <c r="F78" s="4">
        <v>0</v>
      </c>
      <c r="G78" s="4">
        <v>-27816.94</v>
      </c>
      <c r="H78" s="4">
        <v>-9272.2999999999993</v>
      </c>
      <c r="I78" s="4">
        <v>0</v>
      </c>
      <c r="J78" s="4">
        <v>-9272.31</v>
      </c>
      <c r="K78" s="4">
        <v>-9272.2900000000009</v>
      </c>
      <c r="L78" s="4">
        <v>99051.63</v>
      </c>
      <c r="M78" s="4">
        <v>0</v>
      </c>
      <c r="N78" s="4">
        <v>0</v>
      </c>
      <c r="O78" s="4">
        <v>1781.44</v>
      </c>
      <c r="P78" s="4">
        <v>17710.61</v>
      </c>
      <c r="Q78" s="4">
        <v>0</v>
      </c>
      <c r="R78" s="4">
        <v>0</v>
      </c>
      <c r="S78" s="4">
        <v>-4462.1499999999996</v>
      </c>
      <c r="T78" s="4">
        <v>16449.740000000002</v>
      </c>
      <c r="U78" s="4">
        <v>-172082.62</v>
      </c>
      <c r="V78" s="4">
        <v>1246.67</v>
      </c>
      <c r="W78" s="4">
        <v>4396.5</v>
      </c>
      <c r="X78" s="4">
        <v>-9278.52</v>
      </c>
      <c r="Y78" s="4">
        <v>0</v>
      </c>
      <c r="Z78" s="4">
        <v>0</v>
      </c>
      <c r="AA78" s="4">
        <v>0</v>
      </c>
      <c r="AB78" s="4">
        <v>1747096.66</v>
      </c>
    </row>
    <row r="79" spans="1:28" x14ac:dyDescent="0.25">
      <c r="A79" t="s">
        <v>102</v>
      </c>
      <c r="B79" s="4">
        <v>120211.6</v>
      </c>
      <c r="C79" s="4">
        <v>30689.16</v>
      </c>
      <c r="D79" s="4">
        <v>332.03</v>
      </c>
      <c r="E79" s="4">
        <v>12296.29</v>
      </c>
      <c r="F79" s="4">
        <v>0</v>
      </c>
      <c r="G79" s="4">
        <v>33131.68</v>
      </c>
      <c r="H79" s="4">
        <v>21536.11</v>
      </c>
      <c r="I79" s="4">
        <v>0</v>
      </c>
      <c r="J79" s="4">
        <v>13091.42</v>
      </c>
      <c r="K79" s="4">
        <v>15791.96</v>
      </c>
      <c r="L79" s="4">
        <v>-68267.67</v>
      </c>
      <c r="M79" s="4">
        <v>0</v>
      </c>
      <c r="N79" s="4">
        <v>0</v>
      </c>
      <c r="O79" s="4">
        <v>7325.11</v>
      </c>
      <c r="P79" s="4">
        <v>7325.14</v>
      </c>
      <c r="Q79" s="4">
        <v>0</v>
      </c>
      <c r="R79" s="4">
        <v>0</v>
      </c>
      <c r="S79" s="4">
        <v>0</v>
      </c>
      <c r="T79" s="4">
        <v>7325.1</v>
      </c>
      <c r="U79" s="4">
        <v>135945.26999999999</v>
      </c>
      <c r="V79" s="4">
        <v>80.89</v>
      </c>
      <c r="W79" s="4">
        <v>-3381.78</v>
      </c>
      <c r="X79" s="4">
        <v>6510.48</v>
      </c>
      <c r="Y79" s="4">
        <v>0</v>
      </c>
      <c r="Z79" s="4">
        <v>0</v>
      </c>
      <c r="AA79" s="4">
        <v>0</v>
      </c>
      <c r="AB79" s="4">
        <v>339942.79</v>
      </c>
    </row>
    <row r="80" spans="1:28" x14ac:dyDescent="0.25">
      <c r="A80" t="s">
        <v>103</v>
      </c>
      <c r="B80" s="4">
        <v>-612240.41</v>
      </c>
      <c r="C80" s="4">
        <v>-2517.8000000000002</v>
      </c>
      <c r="D80" s="4">
        <v>-4856.26</v>
      </c>
      <c r="E80" s="4">
        <v>-4375.8500000000004</v>
      </c>
      <c r="F80" s="4">
        <v>0</v>
      </c>
      <c r="G80" s="4">
        <v>-4725.6400000000003</v>
      </c>
      <c r="H80" s="4">
        <v>-4927.5200000000004</v>
      </c>
      <c r="I80" s="4">
        <v>0</v>
      </c>
      <c r="J80" s="4">
        <v>-4899.17</v>
      </c>
      <c r="K80" s="4">
        <v>-5047.25</v>
      </c>
      <c r="L80" s="4">
        <v>-5460.91</v>
      </c>
      <c r="M80" s="4">
        <v>0</v>
      </c>
      <c r="N80" s="4">
        <v>0</v>
      </c>
      <c r="O80" s="4">
        <v>-4871.37</v>
      </c>
      <c r="P80" s="4">
        <v>-3103.19</v>
      </c>
      <c r="Q80" s="4">
        <v>0</v>
      </c>
      <c r="R80" s="4">
        <v>0</v>
      </c>
      <c r="S80" s="4">
        <v>0</v>
      </c>
      <c r="T80" s="4">
        <v>-7141.59</v>
      </c>
      <c r="U80" s="4">
        <v>0</v>
      </c>
      <c r="V80" s="4">
        <v>-411.97</v>
      </c>
      <c r="W80" s="4">
        <v>-34.94</v>
      </c>
      <c r="X80" s="4">
        <v>-4773.05</v>
      </c>
      <c r="Y80" s="4">
        <v>0</v>
      </c>
      <c r="Z80" s="4">
        <v>0</v>
      </c>
      <c r="AA80" s="4">
        <v>0</v>
      </c>
      <c r="AB80" s="4">
        <v>-669386.92000000004</v>
      </c>
    </row>
    <row r="81" spans="1:28" x14ac:dyDescent="0.25">
      <c r="A81" t="s">
        <v>104</v>
      </c>
      <c r="B81" s="4">
        <v>-1689234.31</v>
      </c>
      <c r="C81" s="4">
        <v>-5406.17</v>
      </c>
      <c r="D81" s="4">
        <v>-5406.18</v>
      </c>
      <c r="E81" s="4">
        <v>-5406.18</v>
      </c>
      <c r="F81" s="4">
        <v>0</v>
      </c>
      <c r="G81" s="4">
        <v>-5406.18</v>
      </c>
      <c r="H81" s="4">
        <v>-5406.17</v>
      </c>
      <c r="I81" s="4">
        <v>0</v>
      </c>
      <c r="J81" s="4">
        <v>-5406.2</v>
      </c>
      <c r="K81" s="4">
        <v>-5406.17</v>
      </c>
      <c r="L81" s="4">
        <v>-5406.19</v>
      </c>
      <c r="M81" s="4">
        <v>0</v>
      </c>
      <c r="N81" s="4">
        <v>0</v>
      </c>
      <c r="O81" s="4">
        <v>-5406.16</v>
      </c>
      <c r="P81" s="4">
        <v>-5387.97</v>
      </c>
      <c r="Q81" s="4">
        <v>0</v>
      </c>
      <c r="R81" s="4">
        <v>0</v>
      </c>
      <c r="S81" s="4">
        <v>112.85</v>
      </c>
      <c r="T81" s="4">
        <v>-5300.93</v>
      </c>
      <c r="U81" s="4">
        <v>0</v>
      </c>
      <c r="V81" s="4">
        <v>-1136.56</v>
      </c>
      <c r="W81" s="4">
        <v>-39.950000000000003</v>
      </c>
      <c r="X81" s="4">
        <v>3182.06</v>
      </c>
      <c r="Y81" s="4">
        <v>0</v>
      </c>
      <c r="Z81" s="4">
        <v>0</v>
      </c>
      <c r="AA81" s="4">
        <v>0</v>
      </c>
      <c r="AB81" s="4">
        <v>-1746460.41</v>
      </c>
    </row>
    <row r="82" spans="1:28" x14ac:dyDescent="0.25">
      <c r="A82" t="s">
        <v>105</v>
      </c>
      <c r="B82" s="4">
        <v>7864063.1399999997</v>
      </c>
      <c r="C82" s="4">
        <v>-2528.87</v>
      </c>
      <c r="D82" s="4">
        <v>-2528.91</v>
      </c>
      <c r="E82" s="4">
        <v>-2528.87</v>
      </c>
      <c r="F82" s="4">
        <v>0</v>
      </c>
      <c r="G82" s="4">
        <v>-2528.88</v>
      </c>
      <c r="H82" s="4">
        <v>-2528.88</v>
      </c>
      <c r="I82" s="4">
        <v>337.74</v>
      </c>
      <c r="J82" s="4">
        <v>-2528.9</v>
      </c>
      <c r="K82" s="4">
        <v>-2528.89</v>
      </c>
      <c r="L82" s="4">
        <v>-2528.88</v>
      </c>
      <c r="M82" s="4">
        <v>2677.76</v>
      </c>
      <c r="N82" s="4">
        <v>0</v>
      </c>
      <c r="O82" s="4">
        <v>-5206.6499999999996</v>
      </c>
      <c r="P82" s="4">
        <v>-2528.89</v>
      </c>
      <c r="Q82" s="4">
        <v>0</v>
      </c>
      <c r="R82" s="4">
        <v>0</v>
      </c>
      <c r="S82" s="4">
        <v>21700.63</v>
      </c>
      <c r="T82" s="4">
        <v>-16410.03</v>
      </c>
      <c r="U82" s="4">
        <v>0</v>
      </c>
      <c r="V82" s="4">
        <v>5306.16</v>
      </c>
      <c r="W82" s="4">
        <v>-27.84</v>
      </c>
      <c r="X82" s="4">
        <v>-244.68</v>
      </c>
      <c r="Y82" s="4">
        <v>0</v>
      </c>
      <c r="Z82" s="4">
        <v>0</v>
      </c>
      <c r="AA82" s="4">
        <v>0</v>
      </c>
      <c r="AB82" s="4">
        <v>7849436.2599999998</v>
      </c>
    </row>
    <row r="83" spans="1:28" x14ac:dyDescent="0.25">
      <c r="A83" t="s">
        <v>106</v>
      </c>
      <c r="B83" s="4">
        <v>99764.479999999996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-5542.48</v>
      </c>
      <c r="T83" s="4">
        <v>0</v>
      </c>
      <c r="U83" s="4">
        <v>0</v>
      </c>
      <c r="V83" s="4">
        <v>63.41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94285.41</v>
      </c>
    </row>
    <row r="84" spans="1:28" x14ac:dyDescent="0.25">
      <c r="A84" t="s">
        <v>107</v>
      </c>
      <c r="B84" s="4">
        <v>1328493.68</v>
      </c>
      <c r="C84" s="4">
        <v>-7139.82</v>
      </c>
      <c r="D84" s="4">
        <v>-7139.8</v>
      </c>
      <c r="E84" s="4">
        <v>-7139.82</v>
      </c>
      <c r="F84" s="4">
        <v>0</v>
      </c>
      <c r="G84" s="4">
        <v>-7139.81</v>
      </c>
      <c r="H84" s="4">
        <v>-7139.81</v>
      </c>
      <c r="I84" s="4">
        <v>0</v>
      </c>
      <c r="J84" s="4">
        <v>-7139.81</v>
      </c>
      <c r="K84" s="4">
        <v>-7139.81</v>
      </c>
      <c r="L84" s="4">
        <v>-7139.81</v>
      </c>
      <c r="M84" s="4">
        <v>0</v>
      </c>
      <c r="N84" s="4">
        <v>0</v>
      </c>
      <c r="O84" s="4">
        <v>-7139.81</v>
      </c>
      <c r="P84" s="4">
        <v>-7128.85</v>
      </c>
      <c r="Q84" s="4">
        <v>0</v>
      </c>
      <c r="R84" s="4">
        <v>0</v>
      </c>
      <c r="S84" s="4">
        <v>2651.48</v>
      </c>
      <c r="T84" s="4">
        <v>-4708.17</v>
      </c>
      <c r="U84" s="4">
        <v>0</v>
      </c>
      <c r="V84" s="4">
        <v>895.7</v>
      </c>
      <c r="W84" s="4">
        <v>-51.2</v>
      </c>
      <c r="X84" s="4">
        <v>-9254.56</v>
      </c>
      <c r="Y84" s="4">
        <v>0</v>
      </c>
      <c r="Z84" s="4">
        <v>0</v>
      </c>
      <c r="AA84" s="4">
        <v>0</v>
      </c>
      <c r="AB84" s="4">
        <v>1246639.78</v>
      </c>
    </row>
    <row r="85" spans="1:28" x14ac:dyDescent="0.25">
      <c r="A85" t="s">
        <v>108</v>
      </c>
      <c r="B85" s="4">
        <v>34756.81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23.39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34780.199999999997</v>
      </c>
    </row>
    <row r="86" spans="1:28" x14ac:dyDescent="0.25">
      <c r="A86" t="s">
        <v>109</v>
      </c>
      <c r="B86" s="4">
        <v>35855.65</v>
      </c>
      <c r="C86" s="4">
        <v>-415.94</v>
      </c>
      <c r="D86" s="4">
        <v>-415.96</v>
      </c>
      <c r="E86" s="4">
        <v>-415.94</v>
      </c>
      <c r="F86" s="4">
        <v>0</v>
      </c>
      <c r="G86" s="4">
        <v>-415.95</v>
      </c>
      <c r="H86" s="4">
        <v>-415.95</v>
      </c>
      <c r="I86" s="4">
        <v>0</v>
      </c>
      <c r="J86" s="4">
        <v>-415.95</v>
      </c>
      <c r="K86" s="4">
        <v>-415.95</v>
      </c>
      <c r="L86" s="4">
        <v>-415.95</v>
      </c>
      <c r="M86" s="4">
        <v>0</v>
      </c>
      <c r="N86" s="4">
        <v>0</v>
      </c>
      <c r="O86" s="4">
        <v>-415.94</v>
      </c>
      <c r="P86" s="4">
        <v>-415.95</v>
      </c>
      <c r="Q86" s="4">
        <v>0</v>
      </c>
      <c r="R86" s="4">
        <v>0</v>
      </c>
      <c r="S86" s="4">
        <v>7274.17</v>
      </c>
      <c r="T86" s="4">
        <v>6252.05</v>
      </c>
      <c r="U86" s="4">
        <v>0</v>
      </c>
      <c r="V86" s="4">
        <v>29.02</v>
      </c>
      <c r="W86" s="4">
        <v>1.4</v>
      </c>
      <c r="X86" s="4">
        <v>9480.2900000000009</v>
      </c>
      <c r="Y86" s="4">
        <v>0</v>
      </c>
      <c r="Z86" s="4">
        <v>0</v>
      </c>
      <c r="AA86" s="4">
        <v>0</v>
      </c>
      <c r="AB86" s="4">
        <v>54733.1</v>
      </c>
    </row>
    <row r="87" spans="1:28" x14ac:dyDescent="0.25">
      <c r="A87" t="s">
        <v>110</v>
      </c>
      <c r="B87" s="4">
        <v>5854580.1100000003</v>
      </c>
      <c r="C87" s="4">
        <v>42868.51</v>
      </c>
      <c r="D87" s="4">
        <v>42868.52</v>
      </c>
      <c r="E87" s="4">
        <v>42868.51</v>
      </c>
      <c r="F87" s="4">
        <v>0</v>
      </c>
      <c r="G87" s="4">
        <v>42868.5</v>
      </c>
      <c r="H87" s="4">
        <v>42868.53</v>
      </c>
      <c r="I87" s="4">
        <v>0</v>
      </c>
      <c r="J87" s="4">
        <v>42868.51</v>
      </c>
      <c r="K87" s="4">
        <v>42868.51</v>
      </c>
      <c r="L87" s="4">
        <v>42868.51</v>
      </c>
      <c r="M87" s="4">
        <v>-10841.63</v>
      </c>
      <c r="N87" s="4">
        <v>0</v>
      </c>
      <c r="O87" s="4">
        <v>53710.05</v>
      </c>
      <c r="P87" s="4">
        <v>42839.49</v>
      </c>
      <c r="Q87" s="4">
        <v>0</v>
      </c>
      <c r="R87" s="4">
        <v>0</v>
      </c>
      <c r="S87" s="4">
        <v>-29124.13</v>
      </c>
      <c r="T87" s="4">
        <v>64719</v>
      </c>
      <c r="U87" s="4">
        <v>0</v>
      </c>
      <c r="V87" s="4">
        <v>3919.82</v>
      </c>
      <c r="W87" s="4">
        <v>331.98</v>
      </c>
      <c r="X87" s="4">
        <v>-55039.56</v>
      </c>
      <c r="Y87" s="4">
        <v>0</v>
      </c>
      <c r="Z87" s="4">
        <v>0</v>
      </c>
      <c r="AA87" s="4">
        <v>0</v>
      </c>
      <c r="AB87" s="4">
        <v>6268043.2300000004</v>
      </c>
    </row>
    <row r="88" spans="1:28" x14ac:dyDescent="0.25">
      <c r="A88" t="s">
        <v>111</v>
      </c>
      <c r="B88" s="4">
        <v>343.7</v>
      </c>
      <c r="C88" s="4">
        <v>-13.72</v>
      </c>
      <c r="D88" s="4">
        <v>-13.72</v>
      </c>
      <c r="E88" s="4">
        <v>-13.73</v>
      </c>
      <c r="F88" s="4">
        <v>0</v>
      </c>
      <c r="G88" s="4">
        <v>-13.72</v>
      </c>
      <c r="H88" s="4">
        <v>-13.72</v>
      </c>
      <c r="I88" s="4">
        <v>0</v>
      </c>
      <c r="J88" s="4">
        <v>-13.73</v>
      </c>
      <c r="K88" s="4">
        <v>-13.72</v>
      </c>
      <c r="L88" s="4">
        <v>-13.73</v>
      </c>
      <c r="M88" s="4">
        <v>0</v>
      </c>
      <c r="N88" s="4">
        <v>0</v>
      </c>
      <c r="O88" s="4">
        <v>-13.72</v>
      </c>
      <c r="P88" s="4">
        <v>-13.73</v>
      </c>
      <c r="Q88" s="4">
        <v>0</v>
      </c>
      <c r="R88" s="4">
        <v>0</v>
      </c>
      <c r="S88" s="4">
        <v>146.99</v>
      </c>
      <c r="T88" s="4">
        <v>121</v>
      </c>
      <c r="U88" s="4">
        <v>0</v>
      </c>
      <c r="V88" s="4">
        <v>0.31</v>
      </c>
      <c r="W88" s="4">
        <v>0</v>
      </c>
      <c r="X88" s="4">
        <v>-1.47</v>
      </c>
      <c r="Y88" s="4">
        <v>0</v>
      </c>
      <c r="Z88" s="4">
        <v>0</v>
      </c>
      <c r="AA88" s="4">
        <v>0</v>
      </c>
      <c r="AB88" s="4">
        <v>473.29</v>
      </c>
    </row>
    <row r="89" spans="1:28" x14ac:dyDescent="0.25">
      <c r="A89" t="s">
        <v>112</v>
      </c>
      <c r="B89" s="4">
        <v>423013.75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284.64999999999998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423298.4</v>
      </c>
    </row>
    <row r="90" spans="1:28" x14ac:dyDescent="0.25">
      <c r="A90" t="s">
        <v>113</v>
      </c>
      <c r="B90" s="4">
        <v>180868.39</v>
      </c>
      <c r="C90" s="4">
        <v>-14995.36</v>
      </c>
      <c r="D90" s="4">
        <v>-15079.81</v>
      </c>
      <c r="E90" s="4">
        <v>-15079.82</v>
      </c>
      <c r="F90" s="4">
        <v>0</v>
      </c>
      <c r="G90" s="4">
        <v>-15079.82</v>
      </c>
      <c r="H90" s="4">
        <v>-15079.83</v>
      </c>
      <c r="I90" s="4">
        <v>0</v>
      </c>
      <c r="J90" s="4">
        <v>-15079.82</v>
      </c>
      <c r="K90" s="4">
        <v>-15079.81</v>
      </c>
      <c r="L90" s="4">
        <v>-15079.82</v>
      </c>
      <c r="M90" s="4">
        <v>0</v>
      </c>
      <c r="N90" s="4">
        <v>0</v>
      </c>
      <c r="O90" s="4">
        <v>-15079.82</v>
      </c>
      <c r="P90" s="4">
        <v>-15089.58</v>
      </c>
      <c r="Q90" s="4">
        <v>0</v>
      </c>
      <c r="R90" s="4">
        <v>0</v>
      </c>
      <c r="S90" s="4">
        <v>-0.11</v>
      </c>
      <c r="T90" s="4">
        <v>-15072.45</v>
      </c>
      <c r="U90" s="4">
        <v>0</v>
      </c>
      <c r="V90" s="4">
        <v>121.71</v>
      </c>
      <c r="W90" s="4">
        <v>-111.57</v>
      </c>
      <c r="X90" s="4">
        <v>-15082.49</v>
      </c>
      <c r="Y90" s="4">
        <v>0</v>
      </c>
      <c r="Z90" s="4">
        <v>0</v>
      </c>
      <c r="AA90" s="4">
        <v>0</v>
      </c>
      <c r="AB90" s="4">
        <v>-0.01</v>
      </c>
    </row>
    <row r="91" spans="1:28" x14ac:dyDescent="0.25">
      <c r="A91" t="s">
        <v>114</v>
      </c>
      <c r="B91" s="4">
        <v>-185790.65</v>
      </c>
      <c r="C91" s="4">
        <v>-3871.8</v>
      </c>
      <c r="D91" s="4">
        <v>-3871.8</v>
      </c>
      <c r="E91" s="4">
        <v>-3871.79</v>
      </c>
      <c r="F91" s="4">
        <v>0</v>
      </c>
      <c r="G91" s="4">
        <v>-3871.8</v>
      </c>
      <c r="H91" s="4">
        <v>15487.19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-125.02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-185915.67</v>
      </c>
    </row>
    <row r="92" spans="1:28" x14ac:dyDescent="0.25">
      <c r="A92" t="s">
        <v>40</v>
      </c>
      <c r="B92" s="4">
        <v>-1041.3599999999999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33722.54</v>
      </c>
      <c r="I92" s="4">
        <v>0</v>
      </c>
      <c r="J92" s="4">
        <v>1619.34</v>
      </c>
      <c r="K92" s="4">
        <v>1377.41</v>
      </c>
      <c r="L92" s="4">
        <v>3157.26</v>
      </c>
      <c r="M92" s="4">
        <v>0</v>
      </c>
      <c r="N92" s="4">
        <v>0</v>
      </c>
      <c r="O92" s="4">
        <v>-711.91</v>
      </c>
      <c r="P92" s="4">
        <v>-3883.9</v>
      </c>
      <c r="Q92" s="4">
        <v>0</v>
      </c>
      <c r="R92" s="4">
        <v>0</v>
      </c>
      <c r="S92" s="4">
        <v>-66365.600000000006</v>
      </c>
      <c r="T92" s="4">
        <v>-2383.86</v>
      </c>
      <c r="U92" s="4">
        <v>0</v>
      </c>
      <c r="V92" s="4">
        <v>-45.36</v>
      </c>
      <c r="W92" s="4">
        <v>22.13</v>
      </c>
      <c r="X92" s="4">
        <v>5947.57</v>
      </c>
      <c r="Y92" s="4">
        <v>0</v>
      </c>
      <c r="Z92" s="4">
        <v>0</v>
      </c>
      <c r="AA92" s="4">
        <v>0</v>
      </c>
      <c r="AB92" s="4">
        <v>-28585.74</v>
      </c>
    </row>
    <row r="93" spans="1:28" x14ac:dyDescent="0.25">
      <c r="A93" t="s">
        <v>115</v>
      </c>
      <c r="B93" s="4">
        <v>118289.98</v>
      </c>
      <c r="C93" s="4">
        <v>32171.07</v>
      </c>
      <c r="D93" s="4">
        <v>-33765.730000000003</v>
      </c>
      <c r="E93" s="4">
        <v>-28027.25</v>
      </c>
      <c r="F93" s="4">
        <v>0</v>
      </c>
      <c r="G93" s="4">
        <v>-8594.6200000000008</v>
      </c>
      <c r="H93" s="4">
        <v>-50497.919999999998</v>
      </c>
      <c r="I93" s="4">
        <v>0</v>
      </c>
      <c r="J93" s="4">
        <v>45816.51</v>
      </c>
      <c r="K93" s="4">
        <v>37638.339999999997</v>
      </c>
      <c r="L93" s="4">
        <v>-13065.28</v>
      </c>
      <c r="M93" s="4">
        <v>0</v>
      </c>
      <c r="N93" s="4">
        <v>0</v>
      </c>
      <c r="O93" s="4">
        <v>-8520.52</v>
      </c>
      <c r="P93" s="4">
        <v>-8470.32</v>
      </c>
      <c r="Q93" s="4">
        <v>0</v>
      </c>
      <c r="R93" s="4">
        <v>0</v>
      </c>
      <c r="S93" s="4">
        <v>-0.01</v>
      </c>
      <c r="T93" s="4">
        <v>-5934.22</v>
      </c>
      <c r="U93" s="4">
        <v>0</v>
      </c>
      <c r="V93" s="4">
        <v>79.59</v>
      </c>
      <c r="W93" s="4">
        <v>-27.75</v>
      </c>
      <c r="X93" s="4">
        <v>18537.810000000001</v>
      </c>
      <c r="Y93" s="4">
        <v>0</v>
      </c>
      <c r="Z93" s="4">
        <v>0</v>
      </c>
      <c r="AA93" s="4">
        <v>0</v>
      </c>
      <c r="AB93" s="4">
        <v>95629.68</v>
      </c>
    </row>
    <row r="94" spans="1:28" x14ac:dyDescent="0.25">
      <c r="A94" t="s">
        <v>41</v>
      </c>
      <c r="B94" s="4">
        <v>-37553.89</v>
      </c>
      <c r="C94" s="4">
        <v>-644.1</v>
      </c>
      <c r="D94" s="4">
        <v>-619.16</v>
      </c>
      <c r="E94" s="4">
        <v>1039.45</v>
      </c>
      <c r="F94" s="4">
        <v>0</v>
      </c>
      <c r="G94" s="4">
        <v>-72.78</v>
      </c>
      <c r="H94" s="4">
        <v>1183.98</v>
      </c>
      <c r="I94" s="4">
        <v>0</v>
      </c>
      <c r="J94" s="4">
        <v>241.01</v>
      </c>
      <c r="K94" s="4">
        <v>1149.96</v>
      </c>
      <c r="L94" s="4">
        <v>242.76</v>
      </c>
      <c r="M94" s="4">
        <v>0</v>
      </c>
      <c r="N94" s="4">
        <v>0</v>
      </c>
      <c r="O94" s="4">
        <v>243.53</v>
      </c>
      <c r="P94" s="4">
        <v>240.32</v>
      </c>
      <c r="Q94" s="4">
        <v>0</v>
      </c>
      <c r="R94" s="4">
        <v>0</v>
      </c>
      <c r="S94" s="4">
        <v>21636.16</v>
      </c>
      <c r="T94" s="4">
        <v>241.18</v>
      </c>
      <c r="U94" s="4">
        <v>0</v>
      </c>
      <c r="V94" s="4">
        <v>-10.72</v>
      </c>
      <c r="W94" s="4">
        <v>2.2000000000000002</v>
      </c>
      <c r="X94" s="4">
        <v>-8874.0499999999993</v>
      </c>
      <c r="Y94" s="4">
        <v>0</v>
      </c>
      <c r="Z94" s="4">
        <v>0</v>
      </c>
      <c r="AA94" s="4">
        <v>0</v>
      </c>
      <c r="AB94" s="4">
        <v>-21554.15</v>
      </c>
    </row>
    <row r="95" spans="1:28" x14ac:dyDescent="0.25">
      <c r="A95" t="s">
        <v>116</v>
      </c>
      <c r="B95" s="4">
        <v>-144244.32999999999</v>
      </c>
      <c r="C95" s="4">
        <v>8787.7900000000009</v>
      </c>
      <c r="D95" s="4">
        <v>7828.9</v>
      </c>
      <c r="E95" s="4">
        <v>21506.04</v>
      </c>
      <c r="F95" s="4">
        <v>0</v>
      </c>
      <c r="G95" s="4">
        <v>15422.69</v>
      </c>
      <c r="H95" s="4">
        <v>18422.32</v>
      </c>
      <c r="I95" s="4">
        <v>0</v>
      </c>
      <c r="J95" s="4">
        <v>0</v>
      </c>
      <c r="K95" s="4">
        <v>-15657.84</v>
      </c>
      <c r="L95" s="4">
        <v>-12475.68</v>
      </c>
      <c r="M95" s="4">
        <v>0</v>
      </c>
      <c r="N95" s="4">
        <v>0</v>
      </c>
      <c r="O95" s="4">
        <v>38208.14</v>
      </c>
      <c r="P95" s="4">
        <v>-27391.78</v>
      </c>
      <c r="Q95" s="4">
        <v>0</v>
      </c>
      <c r="R95" s="4">
        <v>0</v>
      </c>
      <c r="S95" s="4">
        <v>-18366.439999999999</v>
      </c>
      <c r="T95" s="4">
        <v>38975.75</v>
      </c>
      <c r="U95" s="4">
        <v>0</v>
      </c>
      <c r="V95" s="4">
        <v>-109.41</v>
      </c>
      <c r="W95" s="4">
        <v>63</v>
      </c>
      <c r="X95" s="4">
        <v>26480.37</v>
      </c>
      <c r="Y95" s="4">
        <v>0</v>
      </c>
      <c r="Z95" s="4">
        <v>0</v>
      </c>
      <c r="AA95" s="4">
        <v>0</v>
      </c>
      <c r="AB95" s="4">
        <v>-42550.48</v>
      </c>
    </row>
    <row r="96" spans="1:28" x14ac:dyDescent="0.25">
      <c r="A96" t="s">
        <v>42</v>
      </c>
      <c r="B96" s="4">
        <v>5999.42</v>
      </c>
      <c r="C96" s="4">
        <v>-985.57</v>
      </c>
      <c r="D96" s="4">
        <v>-985.57</v>
      </c>
      <c r="E96" s="4">
        <v>-985.57</v>
      </c>
      <c r="F96" s="4">
        <v>0</v>
      </c>
      <c r="G96" s="4">
        <v>-985.56</v>
      </c>
      <c r="H96" s="4">
        <v>416.8</v>
      </c>
      <c r="I96" s="4">
        <v>0</v>
      </c>
      <c r="J96" s="4">
        <v>-990.89</v>
      </c>
      <c r="K96" s="4">
        <v>10070.85</v>
      </c>
      <c r="L96" s="4">
        <v>-1004.05</v>
      </c>
      <c r="M96" s="4">
        <v>0</v>
      </c>
      <c r="N96" s="4">
        <v>0</v>
      </c>
      <c r="O96" s="4">
        <v>-1147.48</v>
      </c>
      <c r="P96" s="4">
        <v>-475.2</v>
      </c>
      <c r="Q96" s="4">
        <v>0</v>
      </c>
      <c r="R96" s="4">
        <v>0</v>
      </c>
      <c r="S96" s="4">
        <v>0</v>
      </c>
      <c r="T96" s="4">
        <v>-1150.32</v>
      </c>
      <c r="U96" s="4">
        <v>0</v>
      </c>
      <c r="V96" s="4">
        <v>4.04</v>
      </c>
      <c r="W96" s="4">
        <v>1.2</v>
      </c>
      <c r="X96" s="4">
        <v>-882.02</v>
      </c>
      <c r="Y96" s="4">
        <v>0</v>
      </c>
      <c r="Z96" s="4">
        <v>0</v>
      </c>
      <c r="AA96" s="4">
        <v>0</v>
      </c>
      <c r="AB96" s="4">
        <v>6900.08</v>
      </c>
    </row>
    <row r="97" spans="1:28" x14ac:dyDescent="0.25">
      <c r="A97" t="s">
        <v>43</v>
      </c>
      <c r="B97" s="4">
        <v>-35228.69</v>
      </c>
      <c r="C97" s="4">
        <v>-276.81</v>
      </c>
      <c r="D97" s="4">
        <v>803.37</v>
      </c>
      <c r="E97" s="4">
        <v>805.42</v>
      </c>
      <c r="F97" s="4">
        <v>0</v>
      </c>
      <c r="G97" s="4">
        <v>534.62</v>
      </c>
      <c r="H97" s="4">
        <v>-405.06</v>
      </c>
      <c r="I97" s="4">
        <v>0</v>
      </c>
      <c r="J97" s="4">
        <v>2153.2399999999998</v>
      </c>
      <c r="K97" s="4">
        <v>1390.37</v>
      </c>
      <c r="L97" s="4">
        <v>-39.29</v>
      </c>
      <c r="M97" s="4">
        <v>0</v>
      </c>
      <c r="N97" s="4">
        <v>0</v>
      </c>
      <c r="O97" s="4">
        <v>1369.12</v>
      </c>
      <c r="P97" s="4">
        <v>228.56</v>
      </c>
      <c r="Q97" s="4">
        <v>0</v>
      </c>
      <c r="R97" s="4">
        <v>0</v>
      </c>
      <c r="S97" s="4">
        <v>0.01</v>
      </c>
      <c r="T97" s="4">
        <v>-3012.82</v>
      </c>
      <c r="U97" s="4">
        <v>0</v>
      </c>
      <c r="V97" s="4">
        <v>-23.72</v>
      </c>
      <c r="W97" s="4">
        <v>2.4</v>
      </c>
      <c r="X97" s="4">
        <v>671.05</v>
      </c>
      <c r="Y97" s="4">
        <v>0</v>
      </c>
      <c r="Z97" s="4">
        <v>0</v>
      </c>
      <c r="AA97" s="4">
        <v>0</v>
      </c>
      <c r="AB97" s="4">
        <v>-31028.23</v>
      </c>
    </row>
    <row r="98" spans="1:28" x14ac:dyDescent="0.25">
      <c r="A98" t="s">
        <v>44</v>
      </c>
      <c r="B98" s="4">
        <v>147969.95000000001</v>
      </c>
      <c r="C98" s="4">
        <v>603.74</v>
      </c>
      <c r="D98" s="4">
        <v>603.69000000000005</v>
      </c>
      <c r="E98" s="4">
        <v>3409.07</v>
      </c>
      <c r="F98" s="4">
        <v>0</v>
      </c>
      <c r="G98" s="4">
        <v>1538.82</v>
      </c>
      <c r="H98" s="4">
        <v>1538.84</v>
      </c>
      <c r="I98" s="4">
        <v>0</v>
      </c>
      <c r="J98" s="4">
        <v>1538.82</v>
      </c>
      <c r="K98" s="4">
        <v>1538.85</v>
      </c>
      <c r="L98" s="4">
        <v>1538.83</v>
      </c>
      <c r="M98" s="4">
        <v>0</v>
      </c>
      <c r="N98" s="4">
        <v>0</v>
      </c>
      <c r="O98" s="4">
        <v>1538.82</v>
      </c>
      <c r="P98" s="4">
        <v>1538.85</v>
      </c>
      <c r="Q98" s="4">
        <v>0</v>
      </c>
      <c r="R98" s="4">
        <v>0</v>
      </c>
      <c r="S98" s="4">
        <v>129.36000000000001</v>
      </c>
      <c r="T98" s="4">
        <v>-11097.44</v>
      </c>
      <c r="U98" s="4">
        <v>0</v>
      </c>
      <c r="V98" s="4">
        <v>99.66</v>
      </c>
      <c r="W98" s="4">
        <v>2.89</v>
      </c>
      <c r="X98" s="4">
        <v>1697.57</v>
      </c>
      <c r="Y98" s="4">
        <v>0</v>
      </c>
      <c r="Z98" s="4">
        <v>0</v>
      </c>
      <c r="AA98" s="4">
        <v>0</v>
      </c>
      <c r="AB98" s="4">
        <v>154190.32</v>
      </c>
    </row>
    <row r="99" spans="1:28" x14ac:dyDescent="0.25">
      <c r="A99" t="s">
        <v>117</v>
      </c>
      <c r="B99" s="4">
        <v>-304364.95</v>
      </c>
      <c r="C99" s="4">
        <v>0</v>
      </c>
      <c r="D99" s="4">
        <v>0</v>
      </c>
      <c r="E99" s="4">
        <v>240.5</v>
      </c>
      <c r="F99" s="4">
        <v>0</v>
      </c>
      <c r="G99" s="4">
        <v>0</v>
      </c>
      <c r="H99" s="4">
        <v>0</v>
      </c>
      <c r="I99" s="4">
        <v>0</v>
      </c>
      <c r="J99" s="4">
        <v>240.5</v>
      </c>
      <c r="K99" s="4">
        <v>0</v>
      </c>
      <c r="L99" s="4">
        <v>0</v>
      </c>
      <c r="M99" s="4">
        <v>0</v>
      </c>
      <c r="N99" s="4">
        <v>0</v>
      </c>
      <c r="O99" s="4">
        <v>240.52</v>
      </c>
      <c r="P99" s="4">
        <v>80.17</v>
      </c>
      <c r="Q99" s="4">
        <v>0</v>
      </c>
      <c r="R99" s="4">
        <v>0</v>
      </c>
      <c r="S99" s="4">
        <v>0</v>
      </c>
      <c r="T99" s="4">
        <v>8082.49</v>
      </c>
      <c r="U99" s="4">
        <v>0</v>
      </c>
      <c r="V99" s="4">
        <v>-204.8</v>
      </c>
      <c r="W99" s="4">
        <v>5.99</v>
      </c>
      <c r="X99" s="4">
        <v>-10291.43</v>
      </c>
      <c r="Y99" s="4">
        <v>0</v>
      </c>
      <c r="Z99" s="4">
        <v>0</v>
      </c>
      <c r="AA99" s="4">
        <v>0</v>
      </c>
      <c r="AB99" s="4">
        <v>-305971.01</v>
      </c>
    </row>
    <row r="100" spans="1:28" x14ac:dyDescent="0.25">
      <c r="A100" t="s">
        <v>45</v>
      </c>
      <c r="B100" s="4">
        <v>-2132.81</v>
      </c>
      <c r="C100" s="4">
        <v>-0.3</v>
      </c>
      <c r="D100" s="4">
        <v>-0.28999999999999998</v>
      </c>
      <c r="E100" s="4">
        <v>-78.650000000000006</v>
      </c>
      <c r="F100" s="4">
        <v>0</v>
      </c>
      <c r="G100" s="4">
        <v>-26.41</v>
      </c>
      <c r="H100" s="4">
        <v>-26.41</v>
      </c>
      <c r="I100" s="4">
        <v>0</v>
      </c>
      <c r="J100" s="4">
        <v>-26.42</v>
      </c>
      <c r="K100" s="4">
        <v>-26.41</v>
      </c>
      <c r="L100" s="4">
        <v>-26.41</v>
      </c>
      <c r="M100" s="4">
        <v>0</v>
      </c>
      <c r="N100" s="4">
        <v>0</v>
      </c>
      <c r="O100" s="4">
        <v>-26.41</v>
      </c>
      <c r="P100" s="4">
        <v>-26.41</v>
      </c>
      <c r="Q100" s="4">
        <v>0</v>
      </c>
      <c r="R100" s="4">
        <v>0</v>
      </c>
      <c r="S100" s="4">
        <v>0</v>
      </c>
      <c r="T100" s="4">
        <v>-26.42</v>
      </c>
      <c r="U100" s="4">
        <v>0</v>
      </c>
      <c r="V100" s="4">
        <v>-1.44</v>
      </c>
      <c r="W100" s="4">
        <v>-0.18</v>
      </c>
      <c r="X100" s="4">
        <v>-26.44</v>
      </c>
      <c r="Y100" s="4">
        <v>0</v>
      </c>
      <c r="Z100" s="4">
        <v>0</v>
      </c>
      <c r="AA100" s="4">
        <v>0</v>
      </c>
      <c r="AB100" s="4">
        <v>-2451.41</v>
      </c>
    </row>
    <row r="101" spans="1:28" x14ac:dyDescent="0.25">
      <c r="A101" t="s">
        <v>46</v>
      </c>
      <c r="B101" s="4">
        <v>2007.91</v>
      </c>
      <c r="C101" s="4">
        <v>0</v>
      </c>
      <c r="D101" s="4">
        <v>0</v>
      </c>
      <c r="E101" s="4">
        <v>2.7</v>
      </c>
      <c r="F101" s="4">
        <v>0</v>
      </c>
      <c r="G101" s="4">
        <v>0</v>
      </c>
      <c r="H101" s="4">
        <v>0</v>
      </c>
      <c r="I101" s="4">
        <v>0</v>
      </c>
      <c r="J101" s="4">
        <v>2.71</v>
      </c>
      <c r="K101" s="4">
        <v>0</v>
      </c>
      <c r="L101" s="4">
        <v>0</v>
      </c>
      <c r="M101" s="4">
        <v>0</v>
      </c>
      <c r="N101" s="4">
        <v>0</v>
      </c>
      <c r="O101" s="4">
        <v>2.7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1.36</v>
      </c>
      <c r="W101" s="4">
        <v>0.01</v>
      </c>
      <c r="X101" s="4">
        <v>-337.97</v>
      </c>
      <c r="Y101" s="4">
        <v>0</v>
      </c>
      <c r="Z101" s="4">
        <v>0</v>
      </c>
      <c r="AA101" s="4">
        <v>0</v>
      </c>
      <c r="AB101" s="4">
        <v>1679.42</v>
      </c>
    </row>
    <row r="102" spans="1:28" x14ac:dyDescent="0.25">
      <c r="A102" t="s">
        <v>47</v>
      </c>
      <c r="B102" s="4">
        <v>-281.54000000000002</v>
      </c>
      <c r="C102" s="4">
        <v>0</v>
      </c>
      <c r="D102" s="4">
        <v>0</v>
      </c>
      <c r="E102" s="4">
        <v>-12.61</v>
      </c>
      <c r="F102" s="4">
        <v>0</v>
      </c>
      <c r="G102" s="4">
        <v>0</v>
      </c>
      <c r="H102" s="4">
        <v>0</v>
      </c>
      <c r="I102" s="4">
        <v>0</v>
      </c>
      <c r="J102" s="4">
        <v>-5.43</v>
      </c>
      <c r="K102" s="4">
        <v>0</v>
      </c>
      <c r="L102" s="4">
        <v>0</v>
      </c>
      <c r="M102" s="4">
        <v>0</v>
      </c>
      <c r="N102" s="4">
        <v>0</v>
      </c>
      <c r="O102" s="4">
        <v>-12.77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-0.19</v>
      </c>
      <c r="W102" s="4">
        <v>-0.02</v>
      </c>
      <c r="X102" s="4">
        <v>-15.78</v>
      </c>
      <c r="Y102" s="4">
        <v>0</v>
      </c>
      <c r="Z102" s="4">
        <v>0</v>
      </c>
      <c r="AA102" s="4">
        <v>0</v>
      </c>
      <c r="AB102" s="4">
        <v>-328.34</v>
      </c>
    </row>
    <row r="103" spans="1:28" x14ac:dyDescent="0.25">
      <c r="A103" t="s">
        <v>48</v>
      </c>
      <c r="B103" s="4">
        <v>0.03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0.03</v>
      </c>
    </row>
    <row r="104" spans="1:28" x14ac:dyDescent="0.25">
      <c r="A104" t="s">
        <v>49</v>
      </c>
      <c r="B104" s="4">
        <v>-3.4</v>
      </c>
      <c r="C104" s="4">
        <v>-0.96</v>
      </c>
      <c r="D104" s="4">
        <v>0.06</v>
      </c>
      <c r="E104" s="4">
        <v>0.47</v>
      </c>
      <c r="F104" s="4">
        <v>0</v>
      </c>
      <c r="G104" s="4">
        <v>3.26</v>
      </c>
      <c r="H104" s="4">
        <v>-742.32</v>
      </c>
      <c r="I104" s="4">
        <v>0</v>
      </c>
      <c r="J104" s="4">
        <v>739.01</v>
      </c>
      <c r="K104" s="4">
        <v>-6.94</v>
      </c>
      <c r="L104" s="4">
        <v>1.47</v>
      </c>
      <c r="M104" s="4">
        <v>0</v>
      </c>
      <c r="N104" s="4">
        <v>0</v>
      </c>
      <c r="O104" s="4">
        <v>5.48</v>
      </c>
      <c r="P104" s="4">
        <v>0.87</v>
      </c>
      <c r="Q104" s="4">
        <v>0</v>
      </c>
      <c r="R104" s="4">
        <v>0</v>
      </c>
      <c r="S104" s="4">
        <v>-0.01</v>
      </c>
      <c r="T104" s="4">
        <v>-5.93</v>
      </c>
      <c r="U104" s="4">
        <v>0</v>
      </c>
      <c r="V104" s="4">
        <v>0</v>
      </c>
      <c r="W104" s="4">
        <v>0</v>
      </c>
      <c r="X104" s="4">
        <v>2.21</v>
      </c>
      <c r="Y104" s="4">
        <v>0</v>
      </c>
      <c r="Z104" s="4">
        <v>0</v>
      </c>
      <c r="AA104" s="4">
        <v>0</v>
      </c>
      <c r="AB104" s="4">
        <v>-6.73</v>
      </c>
    </row>
    <row r="105" spans="1:28" x14ac:dyDescent="0.25">
      <c r="A105" t="s">
        <v>50</v>
      </c>
      <c r="B105" s="4">
        <v>0.01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0.01</v>
      </c>
    </row>
    <row r="106" spans="1:28" x14ac:dyDescent="0.25">
      <c r="A106" t="s">
        <v>51</v>
      </c>
      <c r="B106" s="4">
        <v>-16077.69</v>
      </c>
      <c r="C106" s="4">
        <v>-553.42999999999995</v>
      </c>
      <c r="D106" s="4">
        <v>-2076.09</v>
      </c>
      <c r="E106" s="4">
        <v>14291.13</v>
      </c>
      <c r="F106" s="4">
        <v>0</v>
      </c>
      <c r="G106" s="4">
        <v>-2270.4</v>
      </c>
      <c r="H106" s="4">
        <v>-2466.98</v>
      </c>
      <c r="I106" s="4">
        <v>0</v>
      </c>
      <c r="J106" s="4">
        <v>670.52</v>
      </c>
      <c r="K106" s="4">
        <v>-1293.93</v>
      </c>
      <c r="L106" s="4">
        <v>-1768.55</v>
      </c>
      <c r="M106" s="4">
        <v>0</v>
      </c>
      <c r="N106" s="4">
        <v>0</v>
      </c>
      <c r="O106" s="4">
        <v>-3018.16</v>
      </c>
      <c r="P106" s="4">
        <v>-1790.33</v>
      </c>
      <c r="Q106" s="4">
        <v>0</v>
      </c>
      <c r="R106" s="4">
        <v>0</v>
      </c>
      <c r="S106" s="4">
        <v>-2442.7399999999998</v>
      </c>
      <c r="T106" s="4">
        <v>-874.47</v>
      </c>
      <c r="U106" s="4">
        <v>0</v>
      </c>
      <c r="V106" s="4">
        <v>-12.45</v>
      </c>
      <c r="W106" s="4">
        <v>-0.79</v>
      </c>
      <c r="X106" s="4">
        <v>-1345</v>
      </c>
      <c r="Y106" s="4">
        <v>-2287.4</v>
      </c>
      <c r="Z106" s="4">
        <v>0</v>
      </c>
      <c r="AA106" s="4">
        <v>0</v>
      </c>
      <c r="AB106" s="4">
        <v>-23316.76</v>
      </c>
    </row>
    <row r="107" spans="1:28" x14ac:dyDescent="0.25">
      <c r="A107" t="s">
        <v>52</v>
      </c>
      <c r="B107" s="4">
        <v>-17538.11</v>
      </c>
      <c r="C107" s="4">
        <v>-1638.69</v>
      </c>
      <c r="D107" s="4">
        <v>-1196.51</v>
      </c>
      <c r="E107" s="4">
        <v>-450.88</v>
      </c>
      <c r="F107" s="4">
        <v>0</v>
      </c>
      <c r="G107" s="4">
        <v>-45.53</v>
      </c>
      <c r="H107" s="4">
        <v>-208.23</v>
      </c>
      <c r="I107" s="4">
        <v>-6940.35</v>
      </c>
      <c r="J107" s="4">
        <v>194.91</v>
      </c>
      <c r="K107" s="4">
        <v>6038.97</v>
      </c>
      <c r="L107" s="4">
        <v>-1495.43</v>
      </c>
      <c r="M107" s="4">
        <v>0</v>
      </c>
      <c r="N107" s="4">
        <v>0</v>
      </c>
      <c r="O107" s="4">
        <v>-416.42</v>
      </c>
      <c r="P107" s="4">
        <v>-460.22</v>
      </c>
      <c r="Q107" s="4">
        <v>0</v>
      </c>
      <c r="R107" s="4">
        <v>0</v>
      </c>
      <c r="S107" s="4">
        <v>242.22</v>
      </c>
      <c r="T107" s="4">
        <v>-163.63</v>
      </c>
      <c r="U107" s="4">
        <v>0</v>
      </c>
      <c r="V107" s="4">
        <v>-11.65</v>
      </c>
      <c r="W107" s="4">
        <v>-4.55</v>
      </c>
      <c r="X107" s="4">
        <v>1500.78</v>
      </c>
      <c r="Y107" s="4">
        <v>0</v>
      </c>
      <c r="Z107" s="4">
        <v>0</v>
      </c>
      <c r="AA107" s="4">
        <v>0</v>
      </c>
      <c r="AB107" s="4">
        <v>-22593.32</v>
      </c>
    </row>
    <row r="108" spans="1:28" x14ac:dyDescent="0.25">
      <c r="A108" t="s">
        <v>53</v>
      </c>
      <c r="B108" s="4">
        <v>-2664.88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2664.88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</row>
    <row r="109" spans="1:28" x14ac:dyDescent="0.25">
      <c r="A109" t="s">
        <v>54</v>
      </c>
      <c r="B109" s="4">
        <v>-683.81</v>
      </c>
      <c r="C109" s="4">
        <v>0</v>
      </c>
      <c r="D109" s="4">
        <v>0</v>
      </c>
      <c r="E109" s="4">
        <v>-33.69</v>
      </c>
      <c r="F109" s="4">
        <v>0</v>
      </c>
      <c r="G109" s="4">
        <v>0</v>
      </c>
      <c r="H109" s="4">
        <v>0</v>
      </c>
      <c r="I109" s="4">
        <v>0</v>
      </c>
      <c r="J109" s="4">
        <v>-13.73</v>
      </c>
      <c r="K109" s="4">
        <v>0</v>
      </c>
      <c r="L109" s="4">
        <v>0</v>
      </c>
      <c r="M109" s="4">
        <v>0</v>
      </c>
      <c r="N109" s="4">
        <v>0</v>
      </c>
      <c r="O109" s="4">
        <v>-635.54999999999995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-0.45</v>
      </c>
      <c r="W109" s="4">
        <v>-0.47</v>
      </c>
      <c r="X109" s="4">
        <v>57.03</v>
      </c>
      <c r="Y109" s="4">
        <v>0</v>
      </c>
      <c r="Z109" s="4">
        <v>0</v>
      </c>
      <c r="AA109" s="4">
        <v>0</v>
      </c>
      <c r="AB109" s="4">
        <v>-1310.67</v>
      </c>
    </row>
    <row r="110" spans="1:28" x14ac:dyDescent="0.25">
      <c r="A110" t="s">
        <v>55</v>
      </c>
      <c r="B110" s="4">
        <v>-17.010000000000002</v>
      </c>
      <c r="C110" s="4">
        <v>-5.22</v>
      </c>
      <c r="D110" s="4">
        <v>3.57</v>
      </c>
      <c r="E110" s="4">
        <v>-8.02</v>
      </c>
      <c r="F110" s="4">
        <v>0</v>
      </c>
      <c r="G110" s="4">
        <v>1.62</v>
      </c>
      <c r="H110" s="4">
        <v>-2.52</v>
      </c>
      <c r="I110" s="4">
        <v>0</v>
      </c>
      <c r="J110" s="4">
        <v>27.58</v>
      </c>
      <c r="K110" s="4">
        <v>59.53</v>
      </c>
      <c r="L110" s="4">
        <v>1.61</v>
      </c>
      <c r="M110" s="4">
        <v>0</v>
      </c>
      <c r="N110" s="4">
        <v>0</v>
      </c>
      <c r="O110" s="4">
        <v>-61.14</v>
      </c>
      <c r="P110" s="4">
        <v>63.19</v>
      </c>
      <c r="Q110" s="4">
        <v>0</v>
      </c>
      <c r="R110" s="4">
        <v>0</v>
      </c>
      <c r="S110" s="4">
        <v>0</v>
      </c>
      <c r="T110" s="4">
        <v>1.01</v>
      </c>
      <c r="U110" s="4">
        <v>0</v>
      </c>
      <c r="V110" s="4">
        <v>-0.01</v>
      </c>
      <c r="W110" s="4">
        <v>0.06</v>
      </c>
      <c r="X110" s="4">
        <v>0.33</v>
      </c>
      <c r="Y110" s="4">
        <v>0</v>
      </c>
      <c r="Z110" s="4">
        <v>0</v>
      </c>
      <c r="AA110" s="4">
        <v>0</v>
      </c>
      <c r="AB110" s="4">
        <v>64.58</v>
      </c>
    </row>
    <row r="111" spans="1:28" x14ac:dyDescent="0.25">
      <c r="A111" t="s">
        <v>56</v>
      </c>
      <c r="B111" s="4">
        <v>0.01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-30623</v>
      </c>
      <c r="K111" s="4">
        <v>27107.279999999999</v>
      </c>
      <c r="L111" s="4">
        <v>1645.51</v>
      </c>
      <c r="M111" s="4">
        <v>0</v>
      </c>
      <c r="N111" s="4">
        <v>0</v>
      </c>
      <c r="O111" s="4">
        <v>1862.15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8.06</v>
      </c>
      <c r="Y111" s="4">
        <v>0</v>
      </c>
      <c r="Z111" s="4">
        <v>0</v>
      </c>
      <c r="AA111" s="4">
        <v>0</v>
      </c>
      <c r="AB111" s="4">
        <v>0.01</v>
      </c>
    </row>
    <row r="112" spans="1:28" x14ac:dyDescent="0.25">
      <c r="A112" t="s">
        <v>57</v>
      </c>
      <c r="B112" s="4">
        <v>-5784.52</v>
      </c>
      <c r="C112" s="4">
        <v>-692.17</v>
      </c>
      <c r="D112" s="4">
        <v>-485.34</v>
      </c>
      <c r="E112" s="4">
        <v>-687.62</v>
      </c>
      <c r="F112" s="4">
        <v>0</v>
      </c>
      <c r="G112" s="4">
        <v>418.08</v>
      </c>
      <c r="H112" s="4">
        <v>-689.44</v>
      </c>
      <c r="I112" s="4">
        <v>0</v>
      </c>
      <c r="J112" s="4">
        <v>3018.2</v>
      </c>
      <c r="K112" s="4">
        <v>36.58</v>
      </c>
      <c r="L112" s="4">
        <v>-953.62</v>
      </c>
      <c r="M112" s="4">
        <v>0</v>
      </c>
      <c r="N112" s="4">
        <v>0</v>
      </c>
      <c r="O112" s="4">
        <v>969.31</v>
      </c>
      <c r="P112" s="4">
        <v>-690.51</v>
      </c>
      <c r="Q112" s="4">
        <v>0</v>
      </c>
      <c r="R112" s="4">
        <v>0</v>
      </c>
      <c r="S112" s="4">
        <v>0</v>
      </c>
      <c r="T112" s="4">
        <v>-690.71</v>
      </c>
      <c r="U112" s="4">
        <v>0</v>
      </c>
      <c r="V112" s="4">
        <v>-3.9</v>
      </c>
      <c r="W112" s="4">
        <v>-0.28999999999999998</v>
      </c>
      <c r="X112" s="4">
        <v>-690.45</v>
      </c>
      <c r="Y112" s="4">
        <v>0</v>
      </c>
      <c r="Z112" s="4">
        <v>0</v>
      </c>
      <c r="AA112" s="4">
        <v>0</v>
      </c>
      <c r="AB112" s="4">
        <v>-6926.4</v>
      </c>
    </row>
    <row r="113" spans="1:28" x14ac:dyDescent="0.25">
      <c r="A113" t="s">
        <v>58</v>
      </c>
      <c r="B113" s="4">
        <v>0.02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0.02</v>
      </c>
    </row>
    <row r="114" spans="1:28" x14ac:dyDescent="0.25">
      <c r="A114" t="s">
        <v>59</v>
      </c>
      <c r="B114" s="4">
        <v>-0.03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-0.03</v>
      </c>
    </row>
    <row r="115" spans="1:28" x14ac:dyDescent="0.25">
      <c r="A115" t="s">
        <v>61</v>
      </c>
      <c r="B115" s="4">
        <v>-2701.04</v>
      </c>
      <c r="C115" s="4">
        <v>0</v>
      </c>
      <c r="D115" s="4">
        <v>0</v>
      </c>
      <c r="E115" s="4">
        <v>2701.03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-1.81</v>
      </c>
      <c r="W115" s="4">
        <v>1.81</v>
      </c>
      <c r="X115" s="4">
        <v>0</v>
      </c>
      <c r="Y115" s="4">
        <v>0</v>
      </c>
      <c r="Z115" s="4">
        <v>0</v>
      </c>
      <c r="AA115" s="4">
        <v>0</v>
      </c>
      <c r="AB115" s="4">
        <v>-0.01</v>
      </c>
    </row>
    <row r="116" spans="1:28" x14ac:dyDescent="0.25">
      <c r="A116" t="s">
        <v>63</v>
      </c>
      <c r="B116" s="4">
        <v>-0.01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9.83</v>
      </c>
      <c r="Y116" s="4">
        <v>0</v>
      </c>
      <c r="Z116" s="4">
        <v>0</v>
      </c>
      <c r="AA116" s="4">
        <v>0</v>
      </c>
      <c r="AB116" s="4">
        <v>9.82</v>
      </c>
    </row>
    <row r="117" spans="1:28" x14ac:dyDescent="0.25">
      <c r="A117" t="s">
        <v>118</v>
      </c>
      <c r="B117" s="4">
        <v>11200.26</v>
      </c>
      <c r="C117" s="4">
        <v>-923.9</v>
      </c>
      <c r="D117" s="4">
        <v>-289.61</v>
      </c>
      <c r="E117" s="4">
        <v>-289.61</v>
      </c>
      <c r="F117" s="4">
        <v>0</v>
      </c>
      <c r="G117" s="4">
        <v>-289.60000000000002</v>
      </c>
      <c r="H117" s="4">
        <v>-289.61</v>
      </c>
      <c r="I117" s="4">
        <v>0</v>
      </c>
      <c r="J117" s="4">
        <v>-289.61</v>
      </c>
      <c r="K117" s="4">
        <v>-289.60000000000002</v>
      </c>
      <c r="L117" s="4">
        <v>-289.61</v>
      </c>
      <c r="M117" s="4">
        <v>0</v>
      </c>
      <c r="N117" s="4">
        <v>0</v>
      </c>
      <c r="O117" s="4">
        <v>-289.61</v>
      </c>
      <c r="P117" s="4">
        <v>-289.61</v>
      </c>
      <c r="Q117" s="4">
        <v>0</v>
      </c>
      <c r="R117" s="4">
        <v>0</v>
      </c>
      <c r="S117" s="4">
        <v>0</v>
      </c>
      <c r="T117" s="4">
        <v>-289.60000000000002</v>
      </c>
      <c r="U117" s="4">
        <v>0</v>
      </c>
      <c r="V117" s="4">
        <v>7.54</v>
      </c>
      <c r="W117" s="4">
        <v>-2.57</v>
      </c>
      <c r="X117" s="4">
        <v>-289.81</v>
      </c>
      <c r="Y117" s="4">
        <v>0</v>
      </c>
      <c r="Z117" s="4">
        <v>0</v>
      </c>
      <c r="AA117" s="4">
        <v>0</v>
      </c>
      <c r="AB117" s="4">
        <v>7095.45</v>
      </c>
    </row>
    <row r="118" spans="1:28" x14ac:dyDescent="0.25">
      <c r="A118" t="s">
        <v>119</v>
      </c>
      <c r="B118" s="4">
        <v>6151.35</v>
      </c>
      <c r="C118" s="4">
        <v>2.4500000000000002</v>
      </c>
      <c r="D118" s="4">
        <v>208.46</v>
      </c>
      <c r="E118" s="4">
        <v>380.61</v>
      </c>
      <c r="F118" s="4">
        <v>0</v>
      </c>
      <c r="G118" s="4">
        <v>401.98</v>
      </c>
      <c r="H118" s="4">
        <v>369.59</v>
      </c>
      <c r="I118" s="4">
        <v>0</v>
      </c>
      <c r="J118" s="4">
        <v>183.98</v>
      </c>
      <c r="K118" s="4">
        <v>376.02</v>
      </c>
      <c r="L118" s="4">
        <v>390.02</v>
      </c>
      <c r="M118" s="4">
        <v>0</v>
      </c>
      <c r="N118" s="4">
        <v>0</v>
      </c>
      <c r="O118" s="4">
        <v>503.84</v>
      </c>
      <c r="P118" s="4">
        <v>131.28</v>
      </c>
      <c r="Q118" s="4">
        <v>0</v>
      </c>
      <c r="R118" s="4">
        <v>0</v>
      </c>
      <c r="S118" s="4">
        <v>-6151.34</v>
      </c>
      <c r="T118" s="4">
        <v>234.9</v>
      </c>
      <c r="U118" s="4">
        <v>0</v>
      </c>
      <c r="V118" s="4">
        <v>0</v>
      </c>
      <c r="W118" s="4">
        <v>2.14</v>
      </c>
      <c r="X118" s="4">
        <v>341.49</v>
      </c>
      <c r="Y118" s="4">
        <v>0</v>
      </c>
      <c r="Z118" s="4">
        <v>0</v>
      </c>
      <c r="AA118" s="4">
        <v>0</v>
      </c>
      <c r="AB118" s="4">
        <v>3526.77</v>
      </c>
    </row>
    <row r="119" spans="1:28" x14ac:dyDescent="0.25">
      <c r="A119" t="s">
        <v>64</v>
      </c>
      <c r="B119" s="4">
        <v>-15.98</v>
      </c>
      <c r="C119" s="4">
        <v>0.85</v>
      </c>
      <c r="D119" s="4">
        <v>15.13</v>
      </c>
      <c r="E119" s="4">
        <v>0</v>
      </c>
      <c r="F119" s="4">
        <v>0</v>
      </c>
      <c r="G119" s="4">
        <v>0</v>
      </c>
      <c r="H119" s="4">
        <v>-11.62</v>
      </c>
      <c r="I119" s="4">
        <v>0</v>
      </c>
      <c r="J119" s="4">
        <v>0</v>
      </c>
      <c r="K119" s="4">
        <v>11.62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-0.01</v>
      </c>
      <c r="W119" s="4">
        <v>0.01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</row>
    <row r="120" spans="1:28" x14ac:dyDescent="0.25">
      <c r="A120" t="s">
        <v>120</v>
      </c>
      <c r="B120" s="4">
        <v>94676.46</v>
      </c>
      <c r="C120" s="4">
        <v>-19.53</v>
      </c>
      <c r="D120" s="4">
        <v>-12.6</v>
      </c>
      <c r="E120" s="4">
        <v>-28.81</v>
      </c>
      <c r="F120" s="4">
        <v>0</v>
      </c>
      <c r="G120" s="4">
        <v>-13.95</v>
      </c>
      <c r="H120" s="4">
        <v>-13.51</v>
      </c>
      <c r="I120" s="4">
        <v>0</v>
      </c>
      <c r="J120" s="4">
        <v>-55.81</v>
      </c>
      <c r="K120" s="4">
        <v>-77.430000000000007</v>
      </c>
      <c r="L120" s="4">
        <v>-78.77</v>
      </c>
      <c r="M120" s="4">
        <v>0</v>
      </c>
      <c r="N120" s="4">
        <v>0</v>
      </c>
      <c r="O120" s="4">
        <v>247.57</v>
      </c>
      <c r="P120" s="4">
        <v>-47.25</v>
      </c>
      <c r="Q120" s="4">
        <v>0</v>
      </c>
      <c r="R120" s="4">
        <v>0</v>
      </c>
      <c r="S120" s="4">
        <v>0</v>
      </c>
      <c r="T120" s="4">
        <v>-288.99</v>
      </c>
      <c r="U120" s="4">
        <v>0</v>
      </c>
      <c r="V120" s="4">
        <v>63.71</v>
      </c>
      <c r="W120" s="4">
        <v>-0.27</v>
      </c>
      <c r="X120" s="4">
        <v>-35.590000000000003</v>
      </c>
      <c r="Y120" s="4">
        <v>0</v>
      </c>
      <c r="Z120" s="4">
        <v>0</v>
      </c>
      <c r="AA120" s="4">
        <v>0</v>
      </c>
      <c r="AB120" s="4">
        <v>94315.23</v>
      </c>
    </row>
    <row r="121" spans="1:28" x14ac:dyDescent="0.25">
      <c r="A121" t="s">
        <v>65</v>
      </c>
      <c r="B121" s="4">
        <v>-87.64</v>
      </c>
      <c r="C121" s="4">
        <v>822.29</v>
      </c>
      <c r="D121" s="4">
        <v>-6960.73</v>
      </c>
      <c r="E121" s="4">
        <v>828.69</v>
      </c>
      <c r="F121" s="4">
        <v>0</v>
      </c>
      <c r="G121" s="4">
        <v>828.71</v>
      </c>
      <c r="H121" s="4">
        <v>828.66</v>
      </c>
      <c r="I121" s="4">
        <v>-1632.51</v>
      </c>
      <c r="J121" s="4">
        <v>-1037.3900000000001</v>
      </c>
      <c r="K121" s="4">
        <v>818.77</v>
      </c>
      <c r="L121" s="4">
        <v>818.75</v>
      </c>
      <c r="M121" s="4">
        <v>0</v>
      </c>
      <c r="N121" s="4">
        <v>0</v>
      </c>
      <c r="O121" s="4">
        <v>818.77</v>
      </c>
      <c r="P121" s="4">
        <v>818.75</v>
      </c>
      <c r="Q121" s="4">
        <v>0</v>
      </c>
      <c r="R121" s="4">
        <v>0</v>
      </c>
      <c r="S121" s="4">
        <v>0</v>
      </c>
      <c r="T121" s="4">
        <v>818.77</v>
      </c>
      <c r="U121" s="4">
        <v>0</v>
      </c>
      <c r="V121" s="4">
        <v>-0.05</v>
      </c>
      <c r="W121" s="4">
        <v>-1.52</v>
      </c>
      <c r="X121" s="4">
        <v>819.31</v>
      </c>
      <c r="Y121" s="4">
        <v>0</v>
      </c>
      <c r="Z121" s="4">
        <v>0</v>
      </c>
      <c r="AA121" s="4">
        <v>0</v>
      </c>
      <c r="AB121" s="4">
        <v>-1498.37</v>
      </c>
    </row>
    <row r="122" spans="1:28" x14ac:dyDescent="0.25">
      <c r="A122" t="s">
        <v>66</v>
      </c>
      <c r="B122" s="4">
        <v>-62.99</v>
      </c>
      <c r="C122" s="4">
        <v>21</v>
      </c>
      <c r="D122" s="4">
        <v>21</v>
      </c>
      <c r="E122" s="4">
        <v>20.99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-0.01</v>
      </c>
      <c r="T122" s="4">
        <v>0</v>
      </c>
      <c r="U122" s="4">
        <v>0</v>
      </c>
      <c r="V122" s="4">
        <v>-0.05</v>
      </c>
      <c r="W122" s="4">
        <v>0.05</v>
      </c>
      <c r="X122" s="4">
        <v>0</v>
      </c>
      <c r="Y122" s="4">
        <v>0</v>
      </c>
      <c r="Z122" s="4">
        <v>0</v>
      </c>
      <c r="AA122" s="4">
        <v>0</v>
      </c>
      <c r="AB122" s="4">
        <v>-0.01</v>
      </c>
    </row>
    <row r="123" spans="1:28" x14ac:dyDescent="0.25">
      <c r="A123" t="s">
        <v>67</v>
      </c>
      <c r="B123" s="4">
        <v>0.01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0.01</v>
      </c>
    </row>
    <row r="124" spans="1:28" x14ac:dyDescent="0.25">
      <c r="A124" t="s">
        <v>68</v>
      </c>
      <c r="B124" s="4">
        <v>101025.01</v>
      </c>
      <c r="C124" s="4">
        <v>-8787.7999999999993</v>
      </c>
      <c r="D124" s="4">
        <v>-7828.9</v>
      </c>
      <c r="E124" s="4">
        <v>-21506.04</v>
      </c>
      <c r="F124" s="4">
        <v>0</v>
      </c>
      <c r="G124" s="4">
        <v>-15422.68</v>
      </c>
      <c r="H124" s="4">
        <v>-18422.330000000002</v>
      </c>
      <c r="I124" s="4">
        <v>0</v>
      </c>
      <c r="J124" s="4">
        <v>-22657.57</v>
      </c>
      <c r="K124" s="4">
        <v>38315.4</v>
      </c>
      <c r="L124" s="4">
        <v>12475.69</v>
      </c>
      <c r="M124" s="4">
        <v>0</v>
      </c>
      <c r="N124" s="4">
        <v>0</v>
      </c>
      <c r="O124" s="4">
        <v>-38208.129999999997</v>
      </c>
      <c r="P124" s="4">
        <v>27391.77</v>
      </c>
      <c r="Q124" s="4">
        <v>0</v>
      </c>
      <c r="R124" s="4">
        <v>0</v>
      </c>
      <c r="S124" s="4">
        <v>0</v>
      </c>
      <c r="T124" s="4">
        <v>-38975.75</v>
      </c>
      <c r="U124" s="4">
        <v>0</v>
      </c>
      <c r="V124" s="4">
        <v>67.98</v>
      </c>
      <c r="W124" s="4">
        <v>-63</v>
      </c>
      <c r="X124" s="4">
        <v>-26480.38</v>
      </c>
      <c r="Y124" s="4">
        <v>0</v>
      </c>
      <c r="Z124" s="4">
        <v>0</v>
      </c>
      <c r="AA124" s="4">
        <v>0</v>
      </c>
      <c r="AB124" s="4">
        <v>-19076.73</v>
      </c>
    </row>
    <row r="125" spans="1:28" x14ac:dyDescent="0.25">
      <c r="A125" t="s">
        <v>121</v>
      </c>
      <c r="B125" s="4">
        <v>209958.61</v>
      </c>
      <c r="C125" s="4">
        <v>0</v>
      </c>
      <c r="D125" s="4">
        <v>0</v>
      </c>
      <c r="E125" s="4">
        <v>-240.52</v>
      </c>
      <c r="F125" s="4">
        <v>0</v>
      </c>
      <c r="G125" s="4">
        <v>0</v>
      </c>
      <c r="H125" s="4">
        <v>0</v>
      </c>
      <c r="I125" s="4">
        <v>0</v>
      </c>
      <c r="J125" s="4">
        <v>-240.49</v>
      </c>
      <c r="K125" s="4">
        <v>0</v>
      </c>
      <c r="L125" s="4">
        <v>0</v>
      </c>
      <c r="M125" s="4">
        <v>0</v>
      </c>
      <c r="N125" s="4">
        <v>0</v>
      </c>
      <c r="O125" s="4">
        <v>-240.51</v>
      </c>
      <c r="P125" s="4">
        <v>-80.17</v>
      </c>
      <c r="Q125" s="4">
        <v>0</v>
      </c>
      <c r="R125" s="4">
        <v>0</v>
      </c>
      <c r="S125" s="4">
        <v>0</v>
      </c>
      <c r="T125" s="4">
        <v>-8082.5</v>
      </c>
      <c r="U125" s="4">
        <v>0</v>
      </c>
      <c r="V125" s="4">
        <v>141.27000000000001</v>
      </c>
      <c r="W125" s="4">
        <v>-5.99</v>
      </c>
      <c r="X125" s="4">
        <v>10291.44</v>
      </c>
      <c r="Y125" s="4">
        <v>0</v>
      </c>
      <c r="Z125" s="4">
        <v>0</v>
      </c>
      <c r="AA125" s="4">
        <v>0</v>
      </c>
      <c r="AB125" s="4">
        <v>211501.14</v>
      </c>
    </row>
    <row r="126" spans="1:28" x14ac:dyDescent="0.25">
      <c r="A126" t="s">
        <v>122</v>
      </c>
      <c r="B126" s="4">
        <v>-2007.91</v>
      </c>
      <c r="C126" s="4">
        <v>0</v>
      </c>
      <c r="D126" s="4">
        <v>0</v>
      </c>
      <c r="E126" s="4">
        <v>-2.7</v>
      </c>
      <c r="F126" s="4">
        <v>0</v>
      </c>
      <c r="G126" s="4">
        <v>0</v>
      </c>
      <c r="H126" s="4">
        <v>0</v>
      </c>
      <c r="I126" s="4">
        <v>0</v>
      </c>
      <c r="J126" s="4">
        <v>-2.71</v>
      </c>
      <c r="K126" s="4">
        <v>0</v>
      </c>
      <c r="L126" s="4">
        <v>0</v>
      </c>
      <c r="M126" s="4">
        <v>0</v>
      </c>
      <c r="N126" s="4">
        <v>0</v>
      </c>
      <c r="O126" s="4">
        <v>-2.7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-1.36</v>
      </c>
      <c r="W126" s="4">
        <v>-0.01</v>
      </c>
      <c r="X126" s="4">
        <v>337.97</v>
      </c>
      <c r="Y126" s="4">
        <v>0</v>
      </c>
      <c r="Z126" s="4">
        <v>0</v>
      </c>
      <c r="AA126" s="4">
        <v>0</v>
      </c>
      <c r="AB126" s="4">
        <v>-1679.42</v>
      </c>
    </row>
    <row r="127" spans="1:28" x14ac:dyDescent="0.25">
      <c r="A127" t="s">
        <v>123</v>
      </c>
      <c r="B127" s="4">
        <v>63988.58</v>
      </c>
      <c r="C127" s="4">
        <v>0</v>
      </c>
      <c r="D127" s="4">
        <v>0</v>
      </c>
      <c r="E127" s="4">
        <v>707.44</v>
      </c>
      <c r="F127" s="4">
        <v>0</v>
      </c>
      <c r="G127" s="4">
        <v>0</v>
      </c>
      <c r="H127" s="4">
        <v>0</v>
      </c>
      <c r="I127" s="4">
        <v>0</v>
      </c>
      <c r="J127" s="4">
        <v>707.42</v>
      </c>
      <c r="K127" s="4">
        <v>0</v>
      </c>
      <c r="L127" s="4">
        <v>0</v>
      </c>
      <c r="M127" s="4">
        <v>0</v>
      </c>
      <c r="N127" s="4">
        <v>0</v>
      </c>
      <c r="O127" s="4">
        <v>707.41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43.06</v>
      </c>
      <c r="W127" s="4">
        <v>1.43</v>
      </c>
      <c r="X127" s="4">
        <v>-123958.25</v>
      </c>
      <c r="Y127" s="4">
        <v>0</v>
      </c>
      <c r="Z127" s="4">
        <v>0</v>
      </c>
      <c r="AA127" s="4">
        <v>0</v>
      </c>
      <c r="AB127" s="4">
        <v>-57802.91</v>
      </c>
    </row>
    <row r="128" spans="1:28" x14ac:dyDescent="0.25">
      <c r="A128" t="s">
        <v>124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62455.49</v>
      </c>
      <c r="Y128" s="4">
        <v>0</v>
      </c>
      <c r="Z128" s="4">
        <v>0</v>
      </c>
      <c r="AA128" s="4">
        <v>0</v>
      </c>
      <c r="AB128" s="4">
        <v>62455.49</v>
      </c>
    </row>
    <row r="129" spans="1:28" x14ac:dyDescent="0.25">
      <c r="A129" t="s">
        <v>125</v>
      </c>
      <c r="B129" s="4">
        <v>58346.79</v>
      </c>
      <c r="C129" s="4">
        <v>3115.66</v>
      </c>
      <c r="D129" s="4">
        <v>-7989.16</v>
      </c>
      <c r="E129" s="4">
        <v>-5572.29</v>
      </c>
      <c r="F129" s="4">
        <v>0</v>
      </c>
      <c r="G129" s="4">
        <v>-2820.19</v>
      </c>
      <c r="H129" s="4">
        <v>-2107.81</v>
      </c>
      <c r="I129" s="4">
        <v>0</v>
      </c>
      <c r="J129" s="4">
        <v>-10794.19</v>
      </c>
      <c r="K129" s="4">
        <v>1125.68</v>
      </c>
      <c r="L129" s="4">
        <v>-1771.05</v>
      </c>
      <c r="M129" s="4">
        <v>0</v>
      </c>
      <c r="N129" s="4">
        <v>0</v>
      </c>
      <c r="O129" s="4">
        <v>1012.22</v>
      </c>
      <c r="P129" s="4">
        <v>-1918.42</v>
      </c>
      <c r="Q129" s="4">
        <v>0</v>
      </c>
      <c r="R129" s="4">
        <v>0</v>
      </c>
      <c r="S129" s="4">
        <v>0</v>
      </c>
      <c r="T129" s="4">
        <v>-7476.12</v>
      </c>
      <c r="U129" s="4">
        <v>0</v>
      </c>
      <c r="V129" s="4">
        <v>39.270000000000003</v>
      </c>
      <c r="W129" s="4">
        <v>-23.69</v>
      </c>
      <c r="X129" s="4">
        <v>-2486.62</v>
      </c>
      <c r="Y129" s="4">
        <v>0</v>
      </c>
      <c r="Z129" s="4">
        <v>0</v>
      </c>
      <c r="AA129" s="4">
        <v>0</v>
      </c>
      <c r="AB129" s="4">
        <v>20680.080000000002</v>
      </c>
    </row>
    <row r="130" spans="1:28" x14ac:dyDescent="0.25">
      <c r="A130" t="s">
        <v>126</v>
      </c>
      <c r="B130" s="4">
        <v>6375.98</v>
      </c>
      <c r="C130" s="4">
        <v>-32.200000000000003</v>
      </c>
      <c r="D130" s="4">
        <v>-32.200000000000003</v>
      </c>
      <c r="E130" s="4">
        <v>-32.200000000000003</v>
      </c>
      <c r="F130" s="4">
        <v>0</v>
      </c>
      <c r="G130" s="4">
        <v>-32.21</v>
      </c>
      <c r="H130" s="4">
        <v>-32.200000000000003</v>
      </c>
      <c r="I130" s="4">
        <v>0</v>
      </c>
      <c r="J130" s="4">
        <v>-32.200000000000003</v>
      </c>
      <c r="K130" s="4">
        <v>-32.200000000000003</v>
      </c>
      <c r="L130" s="4">
        <v>-32.200000000000003</v>
      </c>
      <c r="M130" s="4">
        <v>0</v>
      </c>
      <c r="N130" s="4">
        <v>0</v>
      </c>
      <c r="O130" s="4">
        <v>-32.21</v>
      </c>
      <c r="P130" s="4">
        <v>-32.200000000000003</v>
      </c>
      <c r="Q130" s="4">
        <v>0</v>
      </c>
      <c r="R130" s="4">
        <v>0</v>
      </c>
      <c r="S130" s="4">
        <v>-0.01</v>
      </c>
      <c r="T130" s="4">
        <v>-32.200000000000003</v>
      </c>
      <c r="U130" s="4">
        <v>0</v>
      </c>
      <c r="V130" s="4">
        <v>4.29</v>
      </c>
      <c r="W130" s="4">
        <v>-0.24</v>
      </c>
      <c r="X130" s="4">
        <v>-32.22</v>
      </c>
      <c r="Y130" s="4">
        <v>0</v>
      </c>
      <c r="Z130" s="4">
        <v>0</v>
      </c>
      <c r="AA130" s="4">
        <v>0</v>
      </c>
      <c r="AB130" s="4">
        <v>5993.58</v>
      </c>
    </row>
    <row r="131" spans="1:28" x14ac:dyDescent="0.25">
      <c r="A131" t="s">
        <v>69</v>
      </c>
      <c r="B131" s="4">
        <v>0.01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0.01</v>
      </c>
    </row>
    <row r="132" spans="1:28" x14ac:dyDescent="0.25">
      <c r="A132" t="s">
        <v>127</v>
      </c>
      <c r="B132" s="4">
        <v>9724.43</v>
      </c>
      <c r="C132" s="4">
        <v>-49.1</v>
      </c>
      <c r="D132" s="4">
        <v>-49.12</v>
      </c>
      <c r="E132" s="4">
        <v>-49.11</v>
      </c>
      <c r="F132" s="4">
        <v>0</v>
      </c>
      <c r="G132" s="4">
        <v>-49.12</v>
      </c>
      <c r="H132" s="4">
        <v>-49.11</v>
      </c>
      <c r="I132" s="4">
        <v>0</v>
      </c>
      <c r="J132" s="4">
        <v>-49.11</v>
      </c>
      <c r="K132" s="4">
        <v>-49.12</v>
      </c>
      <c r="L132" s="4">
        <v>-49.11</v>
      </c>
      <c r="M132" s="4">
        <v>0</v>
      </c>
      <c r="N132" s="4">
        <v>0</v>
      </c>
      <c r="O132" s="4">
        <v>-49.12</v>
      </c>
      <c r="P132" s="4">
        <v>-49.1</v>
      </c>
      <c r="Q132" s="4">
        <v>0</v>
      </c>
      <c r="R132" s="4">
        <v>0</v>
      </c>
      <c r="S132" s="4">
        <v>0</v>
      </c>
      <c r="T132" s="4">
        <v>-49.12</v>
      </c>
      <c r="U132" s="4">
        <v>0</v>
      </c>
      <c r="V132" s="4">
        <v>6.55</v>
      </c>
      <c r="W132" s="4">
        <v>-0.37</v>
      </c>
      <c r="X132" s="4">
        <v>-49.14</v>
      </c>
      <c r="Y132" s="4">
        <v>0</v>
      </c>
      <c r="Z132" s="4">
        <v>0</v>
      </c>
      <c r="AA132" s="4">
        <v>0</v>
      </c>
      <c r="AB132" s="4">
        <v>9141.23</v>
      </c>
    </row>
    <row r="133" spans="1:28" x14ac:dyDescent="0.25">
      <c r="A133" t="s">
        <v>128</v>
      </c>
      <c r="B133" s="4">
        <v>-6151.35</v>
      </c>
      <c r="C133" s="4">
        <v>-2.4500000000000002</v>
      </c>
      <c r="D133" s="4">
        <v>-208.46</v>
      </c>
      <c r="E133" s="4">
        <v>-380.61</v>
      </c>
      <c r="F133" s="4">
        <v>0</v>
      </c>
      <c r="G133" s="4">
        <v>-401.98</v>
      </c>
      <c r="H133" s="4">
        <v>-369.59</v>
      </c>
      <c r="I133" s="4">
        <v>0</v>
      </c>
      <c r="J133" s="4">
        <v>-183.98</v>
      </c>
      <c r="K133" s="4">
        <v>-376.02</v>
      </c>
      <c r="L133" s="4">
        <v>-390.02</v>
      </c>
      <c r="M133" s="4">
        <v>0</v>
      </c>
      <c r="N133" s="4">
        <v>0</v>
      </c>
      <c r="O133" s="4">
        <v>-321.2</v>
      </c>
      <c r="P133" s="4">
        <v>-168.95</v>
      </c>
      <c r="Q133" s="4">
        <v>0</v>
      </c>
      <c r="R133" s="4">
        <v>0</v>
      </c>
      <c r="S133" s="4">
        <v>6151.35</v>
      </c>
      <c r="T133" s="4">
        <v>-164.76</v>
      </c>
      <c r="U133" s="4">
        <v>0</v>
      </c>
      <c r="V133" s="4">
        <v>0</v>
      </c>
      <c r="W133" s="4">
        <v>-2</v>
      </c>
      <c r="X133" s="4">
        <v>-290.64999999999998</v>
      </c>
      <c r="Y133" s="4">
        <v>0</v>
      </c>
      <c r="Z133" s="4">
        <v>0</v>
      </c>
      <c r="AA133" s="4">
        <v>0</v>
      </c>
      <c r="AB133" s="4">
        <v>-3260.67</v>
      </c>
    </row>
    <row r="134" spans="1:28" x14ac:dyDescent="0.25">
      <c r="A134" t="s">
        <v>129</v>
      </c>
      <c r="B134" s="4">
        <v>-666808.43000000005</v>
      </c>
      <c r="C134" s="4">
        <v>-7427.8</v>
      </c>
      <c r="D134" s="4">
        <v>17984.060000000001</v>
      </c>
      <c r="E134" s="4">
        <v>-12859.91</v>
      </c>
      <c r="F134" s="4">
        <v>0</v>
      </c>
      <c r="G134" s="4">
        <v>-200.86</v>
      </c>
      <c r="H134" s="4">
        <v>-194.91</v>
      </c>
      <c r="I134" s="4">
        <v>0</v>
      </c>
      <c r="J134" s="4">
        <v>-252.53</v>
      </c>
      <c r="K134" s="4">
        <v>-195.33</v>
      </c>
      <c r="L134" s="4">
        <v>-192.21</v>
      </c>
      <c r="M134" s="4">
        <v>0</v>
      </c>
      <c r="N134" s="4">
        <v>0</v>
      </c>
      <c r="O134" s="4">
        <v>-191.67</v>
      </c>
      <c r="P134" s="4">
        <v>-192.19</v>
      </c>
      <c r="Q134" s="4">
        <v>0</v>
      </c>
      <c r="R134" s="4">
        <v>0</v>
      </c>
      <c r="S134" s="4">
        <v>0</v>
      </c>
      <c r="T134" s="4">
        <v>-191.74</v>
      </c>
      <c r="U134" s="4">
        <v>0</v>
      </c>
      <c r="V134" s="4">
        <v>-448.69</v>
      </c>
      <c r="W134" s="4">
        <v>-2.63</v>
      </c>
      <c r="X134" s="4">
        <v>-199.37</v>
      </c>
      <c r="Y134" s="4">
        <v>0</v>
      </c>
      <c r="Z134" s="4">
        <v>0</v>
      </c>
      <c r="AA134" s="4">
        <v>0</v>
      </c>
      <c r="AB134" s="4">
        <v>-671374.21</v>
      </c>
    </row>
    <row r="135" spans="1:28" x14ac:dyDescent="0.25">
      <c r="A135" t="s">
        <v>130</v>
      </c>
      <c r="B135" s="4">
        <v>10385.98</v>
      </c>
      <c r="C135" s="4">
        <v>3.2</v>
      </c>
      <c r="D135" s="4">
        <v>4.68</v>
      </c>
      <c r="E135" s="4">
        <v>9.84</v>
      </c>
      <c r="F135" s="4">
        <v>0</v>
      </c>
      <c r="G135" s="4">
        <v>20.04</v>
      </c>
      <c r="H135" s="4">
        <v>23.17</v>
      </c>
      <c r="I135" s="4">
        <v>0</v>
      </c>
      <c r="J135" s="4">
        <v>5.45</v>
      </c>
      <c r="K135" s="4">
        <v>3.9</v>
      </c>
      <c r="L135" s="4">
        <v>9.0500000000000007</v>
      </c>
      <c r="M135" s="4">
        <v>0</v>
      </c>
      <c r="N135" s="4">
        <v>0</v>
      </c>
      <c r="O135" s="4">
        <v>0</v>
      </c>
      <c r="P135" s="4">
        <v>16.34</v>
      </c>
      <c r="Q135" s="4">
        <v>0</v>
      </c>
      <c r="R135" s="4">
        <v>0</v>
      </c>
      <c r="S135" s="4">
        <v>0</v>
      </c>
      <c r="T135" s="4">
        <v>16.88</v>
      </c>
      <c r="U135" s="4">
        <v>0</v>
      </c>
      <c r="V135" s="4">
        <v>7</v>
      </c>
      <c r="W135" s="4">
        <v>0.06</v>
      </c>
      <c r="X135" s="4">
        <v>3.62</v>
      </c>
      <c r="Y135" s="4">
        <v>0</v>
      </c>
      <c r="Z135" s="4">
        <v>0</v>
      </c>
      <c r="AA135" s="4">
        <v>0</v>
      </c>
      <c r="AB135" s="4">
        <v>10509.21</v>
      </c>
    </row>
    <row r="136" spans="1:28" x14ac:dyDescent="0.25">
      <c r="A136" t="s">
        <v>131</v>
      </c>
      <c r="B136" s="4">
        <v>19143.62</v>
      </c>
      <c r="C136" s="4">
        <v>19983.349999999999</v>
      </c>
      <c r="D136" s="4">
        <v>3614</v>
      </c>
      <c r="E136" s="4">
        <v>-7253.86</v>
      </c>
      <c r="F136" s="4">
        <v>0</v>
      </c>
      <c r="G136" s="4">
        <v>21743.88</v>
      </c>
      <c r="H136" s="4">
        <v>-15985.38</v>
      </c>
      <c r="I136" s="4">
        <v>0</v>
      </c>
      <c r="J136" s="4">
        <v>-261.74</v>
      </c>
      <c r="K136" s="4">
        <v>-7660.93</v>
      </c>
      <c r="L136" s="4">
        <v>-1979.4</v>
      </c>
      <c r="M136" s="4">
        <v>0</v>
      </c>
      <c r="N136" s="4">
        <v>0</v>
      </c>
      <c r="O136" s="4">
        <v>1368.08</v>
      </c>
      <c r="P136" s="4">
        <v>13772.52</v>
      </c>
      <c r="Q136" s="4">
        <v>0</v>
      </c>
      <c r="R136" s="4">
        <v>0</v>
      </c>
      <c r="S136" s="4">
        <v>0</v>
      </c>
      <c r="T136" s="4">
        <v>18440.47</v>
      </c>
      <c r="U136" s="4">
        <v>0</v>
      </c>
      <c r="V136" s="4">
        <v>12.88</v>
      </c>
      <c r="W136" s="4">
        <v>30.81</v>
      </c>
      <c r="X136" s="4">
        <v>-7955.33</v>
      </c>
      <c r="Y136" s="4">
        <v>0</v>
      </c>
      <c r="Z136" s="4">
        <v>0</v>
      </c>
      <c r="AA136" s="4">
        <v>0</v>
      </c>
      <c r="AB136" s="4">
        <v>57012.97</v>
      </c>
    </row>
    <row r="137" spans="1:28" x14ac:dyDescent="0.25">
      <c r="A137" t="s">
        <v>132</v>
      </c>
      <c r="B137" s="4">
        <v>-0.01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-0.01</v>
      </c>
    </row>
    <row r="138" spans="1:28" x14ac:dyDescent="0.25">
      <c r="A138" t="s">
        <v>133</v>
      </c>
      <c r="B138" s="4">
        <v>-19360.599999999999</v>
      </c>
      <c r="C138" s="4">
        <v>277.57</v>
      </c>
      <c r="D138" s="4">
        <v>537.79</v>
      </c>
      <c r="E138" s="4">
        <v>537.79999999999995</v>
      </c>
      <c r="F138" s="4">
        <v>0</v>
      </c>
      <c r="G138" s="4">
        <v>537.79</v>
      </c>
      <c r="H138" s="4">
        <v>537.79999999999995</v>
      </c>
      <c r="I138" s="4">
        <v>0</v>
      </c>
      <c r="J138" s="4">
        <v>537.79</v>
      </c>
      <c r="K138" s="4">
        <v>537.79999999999995</v>
      </c>
      <c r="L138" s="4">
        <v>537.79</v>
      </c>
      <c r="M138" s="4">
        <v>0</v>
      </c>
      <c r="N138" s="4">
        <v>0</v>
      </c>
      <c r="O138" s="4">
        <v>537.79999999999995</v>
      </c>
      <c r="P138" s="4">
        <v>537.79</v>
      </c>
      <c r="Q138" s="4">
        <v>0</v>
      </c>
      <c r="R138" s="4">
        <v>0</v>
      </c>
      <c r="S138" s="4">
        <v>0</v>
      </c>
      <c r="T138" s="4">
        <v>537.79</v>
      </c>
      <c r="U138" s="4">
        <v>0</v>
      </c>
      <c r="V138" s="4">
        <v>-13.03</v>
      </c>
      <c r="W138" s="4">
        <v>3.81</v>
      </c>
      <c r="X138" s="4">
        <v>538.15</v>
      </c>
      <c r="Y138" s="4">
        <v>0</v>
      </c>
      <c r="Z138" s="4">
        <v>0</v>
      </c>
      <c r="AA138" s="4">
        <v>0</v>
      </c>
      <c r="AB138" s="4">
        <v>-13176.16</v>
      </c>
    </row>
    <row r="139" spans="1:28" x14ac:dyDescent="0.25">
      <c r="A139" t="s">
        <v>134</v>
      </c>
      <c r="B139" s="4">
        <v>19360.599999999999</v>
      </c>
      <c r="C139" s="4">
        <v>-277.57</v>
      </c>
      <c r="D139" s="4">
        <v>-537.79</v>
      </c>
      <c r="E139" s="4">
        <v>-537.79999999999995</v>
      </c>
      <c r="F139" s="4">
        <v>0</v>
      </c>
      <c r="G139" s="4">
        <v>-537.79</v>
      </c>
      <c r="H139" s="4">
        <v>-537.79999999999995</v>
      </c>
      <c r="I139" s="4">
        <v>0</v>
      </c>
      <c r="J139" s="4">
        <v>-537.79</v>
      </c>
      <c r="K139" s="4">
        <v>-537.79999999999995</v>
      </c>
      <c r="L139" s="4">
        <v>-537.79</v>
      </c>
      <c r="M139" s="4">
        <v>0</v>
      </c>
      <c r="N139" s="4">
        <v>0</v>
      </c>
      <c r="O139" s="4">
        <v>-537.79999999999995</v>
      </c>
      <c r="P139" s="4">
        <v>-537.79</v>
      </c>
      <c r="Q139" s="4">
        <v>0</v>
      </c>
      <c r="R139" s="4">
        <v>0</v>
      </c>
      <c r="S139" s="4">
        <v>0</v>
      </c>
      <c r="T139" s="4">
        <v>-537.79</v>
      </c>
      <c r="U139" s="4">
        <v>0</v>
      </c>
      <c r="V139" s="4">
        <v>13.03</v>
      </c>
      <c r="W139" s="4">
        <v>-3.81</v>
      </c>
      <c r="X139" s="4">
        <v>-538.15</v>
      </c>
      <c r="Y139" s="4">
        <v>0</v>
      </c>
      <c r="Z139" s="4">
        <v>0</v>
      </c>
      <c r="AA139" s="4">
        <v>0</v>
      </c>
      <c r="AB139" s="4">
        <v>13176.16</v>
      </c>
    </row>
    <row r="140" spans="1:28" x14ac:dyDescent="0.25">
      <c r="A140" t="s">
        <v>135</v>
      </c>
      <c r="B140" s="4">
        <v>-3840.33</v>
      </c>
      <c r="C140" s="4">
        <v>-92.77</v>
      </c>
      <c r="D140" s="4">
        <v>-92.72</v>
      </c>
      <c r="E140" s="4">
        <v>76.05</v>
      </c>
      <c r="F140" s="4">
        <v>0</v>
      </c>
      <c r="G140" s="4">
        <v>-63.79</v>
      </c>
      <c r="H140" s="4">
        <v>-34.76</v>
      </c>
      <c r="I140" s="4">
        <v>0</v>
      </c>
      <c r="J140" s="4">
        <v>-33.96</v>
      </c>
      <c r="K140" s="4">
        <v>-33.130000000000003</v>
      </c>
      <c r="L140" s="4">
        <v>-32.340000000000003</v>
      </c>
      <c r="M140" s="4">
        <v>0</v>
      </c>
      <c r="N140" s="4">
        <v>0</v>
      </c>
      <c r="O140" s="4">
        <v>-31.51</v>
      </c>
      <c r="P140" s="4">
        <v>-30.68</v>
      </c>
      <c r="Q140" s="4">
        <v>0</v>
      </c>
      <c r="R140" s="4">
        <v>0</v>
      </c>
      <c r="S140" s="4">
        <v>0</v>
      </c>
      <c r="T140" s="4">
        <v>-29.88</v>
      </c>
      <c r="U140" s="4">
        <v>0</v>
      </c>
      <c r="V140" s="4">
        <v>-2.59</v>
      </c>
      <c r="W140" s="4">
        <v>-0.25</v>
      </c>
      <c r="X140" s="4">
        <v>-57.3</v>
      </c>
      <c r="Y140" s="4">
        <v>0</v>
      </c>
      <c r="Z140" s="4">
        <v>0</v>
      </c>
      <c r="AA140" s="4">
        <v>0</v>
      </c>
      <c r="AB140" s="4">
        <v>-4299.96</v>
      </c>
    </row>
    <row r="141" spans="1:28" x14ac:dyDescent="0.25">
      <c r="A141" t="s">
        <v>136</v>
      </c>
      <c r="B141" s="4">
        <v>7774.79</v>
      </c>
      <c r="C141" s="4">
        <v>185.84</v>
      </c>
      <c r="D141" s="4">
        <v>185.71</v>
      </c>
      <c r="E141" s="4">
        <v>-69.19</v>
      </c>
      <c r="F141" s="4">
        <v>0</v>
      </c>
      <c r="G141" s="4">
        <v>163.47999999999999</v>
      </c>
      <c r="H141" s="4">
        <v>102.69</v>
      </c>
      <c r="I141" s="4">
        <v>0</v>
      </c>
      <c r="J141" s="4">
        <v>100.81</v>
      </c>
      <c r="K141" s="4">
        <v>98.87</v>
      </c>
      <c r="L141" s="4">
        <v>96.91</v>
      </c>
      <c r="M141" s="4">
        <v>0</v>
      </c>
      <c r="N141" s="4">
        <v>0</v>
      </c>
      <c r="O141" s="4">
        <v>94.95</v>
      </c>
      <c r="P141" s="4">
        <v>93.01</v>
      </c>
      <c r="Q141" s="4">
        <v>0</v>
      </c>
      <c r="R141" s="4">
        <v>0</v>
      </c>
      <c r="S141" s="4">
        <v>0</v>
      </c>
      <c r="T141" s="4">
        <v>91.02</v>
      </c>
      <c r="U141" s="4">
        <v>0</v>
      </c>
      <c r="V141" s="4">
        <v>5.22</v>
      </c>
      <c r="W141" s="4">
        <v>0.78</v>
      </c>
      <c r="X141" s="4">
        <v>147.94999999999999</v>
      </c>
      <c r="Y141" s="4">
        <v>0</v>
      </c>
      <c r="Z141" s="4">
        <v>0</v>
      </c>
      <c r="AA141" s="4">
        <v>0</v>
      </c>
      <c r="AB141" s="4">
        <v>9072.84</v>
      </c>
    </row>
    <row r="142" spans="1:28" x14ac:dyDescent="0.25">
      <c r="A142" t="s">
        <v>137</v>
      </c>
      <c r="B142" s="4">
        <v>26322.47</v>
      </c>
      <c r="C142" s="4">
        <v>657.49</v>
      </c>
      <c r="D142" s="4">
        <v>658.04</v>
      </c>
      <c r="E142" s="4">
        <v>-299.07</v>
      </c>
      <c r="F142" s="4">
        <v>0</v>
      </c>
      <c r="G142" s="4">
        <v>352.85</v>
      </c>
      <c r="H142" s="4">
        <v>352.74</v>
      </c>
      <c r="I142" s="4">
        <v>0</v>
      </c>
      <c r="J142" s="4">
        <v>352.95</v>
      </c>
      <c r="K142" s="4">
        <v>353.09</v>
      </c>
      <c r="L142" s="4">
        <v>353.13</v>
      </c>
      <c r="M142" s="4">
        <v>0</v>
      </c>
      <c r="N142" s="4">
        <v>0</v>
      </c>
      <c r="O142" s="4">
        <v>353.17</v>
      </c>
      <c r="P142" s="4">
        <v>353.18</v>
      </c>
      <c r="Q142" s="4">
        <v>0</v>
      </c>
      <c r="R142" s="4">
        <v>0</v>
      </c>
      <c r="S142" s="4">
        <v>0</v>
      </c>
      <c r="T142" s="4">
        <v>353.19</v>
      </c>
      <c r="U142" s="4">
        <v>0</v>
      </c>
      <c r="V142" s="4">
        <v>17.72</v>
      </c>
      <c r="W142" s="4">
        <v>2.5499999999999998</v>
      </c>
      <c r="X142" s="4">
        <v>540.66</v>
      </c>
      <c r="Y142" s="4">
        <v>0</v>
      </c>
      <c r="Z142" s="4">
        <v>0</v>
      </c>
      <c r="AA142" s="4">
        <v>0</v>
      </c>
      <c r="AB142" s="4">
        <v>30724.16</v>
      </c>
    </row>
    <row r="143" spans="1:28" x14ac:dyDescent="0.25">
      <c r="A143" t="s">
        <v>138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0.01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0.01</v>
      </c>
    </row>
    <row r="144" spans="1:28" x14ac:dyDescent="0.25">
      <c r="A144" t="s">
        <v>139</v>
      </c>
      <c r="B144" s="4">
        <v>-39280.01</v>
      </c>
      <c r="C144" s="4">
        <v>735.25</v>
      </c>
      <c r="D144" s="4">
        <v>-430.61</v>
      </c>
      <c r="E144" s="4">
        <v>-441.14</v>
      </c>
      <c r="F144" s="4">
        <v>-1481.79</v>
      </c>
      <c r="G144" s="4">
        <v>-2680.23</v>
      </c>
      <c r="H144" s="4">
        <v>-1213.0999999999999</v>
      </c>
      <c r="I144" s="4">
        <v>0</v>
      </c>
      <c r="J144" s="4">
        <v>-1227.96</v>
      </c>
      <c r="K144" s="4">
        <v>-1243</v>
      </c>
      <c r="L144" s="4">
        <v>-1258.22</v>
      </c>
      <c r="M144" s="4">
        <v>0</v>
      </c>
      <c r="N144" s="4">
        <v>0</v>
      </c>
      <c r="O144" s="4">
        <v>-1273.6400000000001</v>
      </c>
      <c r="P144" s="4">
        <v>-1289.22</v>
      </c>
      <c r="Q144" s="4">
        <v>0</v>
      </c>
      <c r="R144" s="4">
        <v>0</v>
      </c>
      <c r="S144" s="4">
        <v>0</v>
      </c>
      <c r="T144" s="4">
        <v>176.77</v>
      </c>
      <c r="U144" s="4">
        <v>0</v>
      </c>
      <c r="V144" s="4">
        <v>-26.43</v>
      </c>
      <c r="W144" s="4">
        <v>-7.83</v>
      </c>
      <c r="X144" s="4">
        <v>-1321.88</v>
      </c>
      <c r="Y144" s="4">
        <v>0</v>
      </c>
      <c r="Z144" s="4">
        <v>0</v>
      </c>
      <c r="AA144" s="4">
        <v>0</v>
      </c>
      <c r="AB144" s="4">
        <v>-52263.040000000001</v>
      </c>
    </row>
    <row r="145" spans="1:28" x14ac:dyDescent="0.25">
      <c r="A145" t="s">
        <v>140</v>
      </c>
      <c r="B145" s="4">
        <v>80399.539999999994</v>
      </c>
      <c r="C145" s="4">
        <v>-1504.91</v>
      </c>
      <c r="D145" s="4">
        <v>1285.3</v>
      </c>
      <c r="E145" s="4">
        <v>1311.83</v>
      </c>
      <c r="F145" s="4">
        <v>3032.98</v>
      </c>
      <c r="G145" s="4">
        <v>5899.86</v>
      </c>
      <c r="H145" s="4">
        <v>2901.98</v>
      </c>
      <c r="I145" s="4">
        <v>0</v>
      </c>
      <c r="J145" s="4">
        <v>2937.52</v>
      </c>
      <c r="K145" s="4">
        <v>2973.5</v>
      </c>
      <c r="L145" s="4">
        <v>3009.91</v>
      </c>
      <c r="M145" s="4">
        <v>0</v>
      </c>
      <c r="N145" s="4">
        <v>0</v>
      </c>
      <c r="O145" s="4">
        <v>3046.78</v>
      </c>
      <c r="P145" s="4">
        <v>3084.08</v>
      </c>
      <c r="Q145" s="4">
        <v>0</v>
      </c>
      <c r="R145" s="4">
        <v>0</v>
      </c>
      <c r="S145" s="4">
        <v>0</v>
      </c>
      <c r="T145" s="4">
        <v>88.88</v>
      </c>
      <c r="U145" s="4">
        <v>0</v>
      </c>
      <c r="V145" s="4">
        <v>54.11</v>
      </c>
      <c r="W145" s="4">
        <v>18.87</v>
      </c>
      <c r="X145" s="4">
        <v>3162.22</v>
      </c>
      <c r="Y145" s="4">
        <v>0</v>
      </c>
      <c r="Z145" s="4">
        <v>0</v>
      </c>
      <c r="AA145" s="4">
        <v>0</v>
      </c>
      <c r="AB145" s="4">
        <v>111702.45</v>
      </c>
    </row>
    <row r="146" spans="1:28" x14ac:dyDescent="0.25">
      <c r="A146" t="s">
        <v>141</v>
      </c>
      <c r="B146" s="4">
        <v>440458.08</v>
      </c>
      <c r="C146" s="4">
        <v>-1799.26</v>
      </c>
      <c r="D146" s="4">
        <v>-8177.23</v>
      </c>
      <c r="E146" s="4">
        <v>-8329.11</v>
      </c>
      <c r="F146" s="4">
        <v>16615.77</v>
      </c>
      <c r="G146" s="4">
        <v>16615.77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-16615.77</v>
      </c>
      <c r="U146" s="4">
        <v>0</v>
      </c>
      <c r="V146" s="4">
        <v>296.38</v>
      </c>
      <c r="W146" s="4">
        <v>-1.1399999999999999</v>
      </c>
      <c r="X146" s="4">
        <v>0</v>
      </c>
      <c r="Y146" s="4">
        <v>0</v>
      </c>
      <c r="Z146" s="4">
        <v>0</v>
      </c>
      <c r="AA146" s="4">
        <v>0</v>
      </c>
      <c r="AB146" s="4">
        <v>439063.49</v>
      </c>
    </row>
    <row r="147" spans="1:28" x14ac:dyDescent="0.25">
      <c r="A147" t="s">
        <v>142</v>
      </c>
      <c r="B147" s="4">
        <v>679290.48</v>
      </c>
      <c r="C147" s="4">
        <v>-13822.36</v>
      </c>
      <c r="D147" s="4">
        <v>21004.9</v>
      </c>
      <c r="E147" s="4">
        <v>-1177.22</v>
      </c>
      <c r="F147" s="4">
        <v>0</v>
      </c>
      <c r="G147" s="4">
        <v>-7109.77</v>
      </c>
      <c r="H147" s="4">
        <v>-6313.42</v>
      </c>
      <c r="I147" s="4">
        <v>0</v>
      </c>
      <c r="J147" s="4">
        <v>-9272.56</v>
      </c>
      <c r="K147" s="4">
        <v>-8214.66</v>
      </c>
      <c r="L147" s="4">
        <v>-10512.63</v>
      </c>
      <c r="M147" s="4">
        <v>0</v>
      </c>
      <c r="N147" s="4">
        <v>0</v>
      </c>
      <c r="O147" s="4">
        <v>-4713.67</v>
      </c>
      <c r="P147" s="4">
        <v>-11448.43</v>
      </c>
      <c r="Q147" s="4">
        <v>0</v>
      </c>
      <c r="R147" s="4">
        <v>0</v>
      </c>
      <c r="S147" s="4">
        <v>0</v>
      </c>
      <c r="T147" s="4">
        <v>12907.8</v>
      </c>
      <c r="U147" s="4">
        <v>0</v>
      </c>
      <c r="V147" s="4">
        <v>457.08</v>
      </c>
      <c r="W147" s="4">
        <v>-26.01</v>
      </c>
      <c r="X147" s="4">
        <v>-5636.14</v>
      </c>
      <c r="Y147" s="4">
        <v>0</v>
      </c>
      <c r="Z147" s="4">
        <v>0</v>
      </c>
      <c r="AA147" s="4">
        <v>0</v>
      </c>
      <c r="AB147" s="4">
        <v>635413.39</v>
      </c>
    </row>
    <row r="148" spans="1:28" x14ac:dyDescent="0.25">
      <c r="A148" t="s">
        <v>143</v>
      </c>
      <c r="B148" s="4">
        <v>1350.01</v>
      </c>
      <c r="C148" s="4">
        <v>-0.05</v>
      </c>
      <c r="D148" s="4">
        <v>0</v>
      </c>
      <c r="E148" s="4">
        <v>81.58</v>
      </c>
      <c r="F148" s="4">
        <v>0</v>
      </c>
      <c r="G148" s="4">
        <v>27.57</v>
      </c>
      <c r="H148" s="4">
        <v>72.010000000000005</v>
      </c>
      <c r="I148" s="4">
        <v>0</v>
      </c>
      <c r="J148" s="4">
        <v>1968.57</v>
      </c>
      <c r="K148" s="4">
        <v>41.23</v>
      </c>
      <c r="L148" s="4">
        <v>37.44</v>
      </c>
      <c r="M148" s="4">
        <v>0</v>
      </c>
      <c r="N148" s="4">
        <v>0</v>
      </c>
      <c r="O148" s="4">
        <v>37.24</v>
      </c>
      <c r="P148" s="4">
        <v>37.840000000000003</v>
      </c>
      <c r="Q148" s="4">
        <v>0</v>
      </c>
      <c r="R148" s="4">
        <v>0</v>
      </c>
      <c r="S148" s="4">
        <v>2506.11</v>
      </c>
      <c r="T148" s="4">
        <v>37.619999999999997</v>
      </c>
      <c r="U148" s="4">
        <v>0</v>
      </c>
      <c r="V148" s="4">
        <v>2.59</v>
      </c>
      <c r="W148" s="4">
        <v>1.58</v>
      </c>
      <c r="X148" s="4">
        <v>550.79999999999995</v>
      </c>
      <c r="Y148" s="4">
        <v>0</v>
      </c>
      <c r="Z148" s="4">
        <v>0</v>
      </c>
      <c r="AA148" s="4">
        <v>0</v>
      </c>
      <c r="AB148" s="4">
        <v>6752.14</v>
      </c>
    </row>
    <row r="149" spans="1:28" x14ac:dyDescent="0.25">
      <c r="A149" t="s">
        <v>144</v>
      </c>
      <c r="B149" s="4">
        <v>39.130000000000003</v>
      </c>
      <c r="C149" s="4">
        <v>-39.130000000000003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0.02</v>
      </c>
      <c r="W149" s="4">
        <v>-0.02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</row>
    <row r="150" spans="1:28" x14ac:dyDescent="0.25">
      <c r="A150" t="s">
        <v>145</v>
      </c>
      <c r="B150" s="4">
        <v>89.76</v>
      </c>
      <c r="C150" s="4">
        <v>-89.76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0.06</v>
      </c>
      <c r="W150" s="4">
        <v>-0.06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</row>
    <row r="151" spans="1:28" x14ac:dyDescent="0.25">
      <c r="A151" t="s">
        <v>146</v>
      </c>
      <c r="B151" s="4">
        <v>116320.4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78.27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116398.67</v>
      </c>
    </row>
    <row r="152" spans="1:28" x14ac:dyDescent="0.25">
      <c r="A152" t="s">
        <v>147</v>
      </c>
      <c r="B152" s="4">
        <v>509072.59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342.55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509415.14</v>
      </c>
    </row>
    <row r="153" spans="1:28" x14ac:dyDescent="0.25">
      <c r="A153" t="s">
        <v>148</v>
      </c>
      <c r="B153" s="4">
        <v>0</v>
      </c>
      <c r="C153" s="4">
        <v>0</v>
      </c>
      <c r="D153" s="4">
        <v>0</v>
      </c>
      <c r="E153" s="4">
        <v>10545.61</v>
      </c>
      <c r="F153" s="4">
        <v>0</v>
      </c>
      <c r="G153" s="4">
        <v>4191.2</v>
      </c>
      <c r="H153" s="4">
        <v>4191.2</v>
      </c>
      <c r="I153" s="4">
        <v>0</v>
      </c>
      <c r="J153" s="4">
        <v>4191.2</v>
      </c>
      <c r="K153" s="4">
        <v>4191.22</v>
      </c>
      <c r="L153" s="4">
        <v>4191.2</v>
      </c>
      <c r="M153" s="4">
        <v>0</v>
      </c>
      <c r="N153" s="4">
        <v>0</v>
      </c>
      <c r="O153" s="4">
        <v>4191.2</v>
      </c>
      <c r="P153" s="4">
        <v>4191.2</v>
      </c>
      <c r="Q153" s="4">
        <v>0</v>
      </c>
      <c r="R153" s="4">
        <v>0</v>
      </c>
      <c r="S153" s="4">
        <v>0</v>
      </c>
      <c r="T153" s="4">
        <v>4191.21</v>
      </c>
      <c r="U153" s="4">
        <v>0</v>
      </c>
      <c r="V153" s="4">
        <v>0</v>
      </c>
      <c r="W153" s="4">
        <v>29.65</v>
      </c>
      <c r="X153" s="4">
        <v>4194.03</v>
      </c>
      <c r="Y153" s="4">
        <v>0</v>
      </c>
      <c r="Z153" s="4">
        <v>0</v>
      </c>
      <c r="AA153" s="4">
        <v>0</v>
      </c>
      <c r="AB153" s="4">
        <v>48298.92</v>
      </c>
    </row>
    <row r="154" spans="1:28" x14ac:dyDescent="0.25">
      <c r="A154" t="s">
        <v>149</v>
      </c>
      <c r="B154" s="4">
        <v>0</v>
      </c>
      <c r="C154" s="4">
        <v>0</v>
      </c>
      <c r="D154" s="4">
        <v>0</v>
      </c>
      <c r="E154" s="4">
        <v>-10545.61</v>
      </c>
      <c r="F154" s="4">
        <v>0</v>
      </c>
      <c r="G154" s="4">
        <v>-4191.2</v>
      </c>
      <c r="H154" s="4">
        <v>-4191.2</v>
      </c>
      <c r="I154" s="4">
        <v>0</v>
      </c>
      <c r="J154" s="4">
        <v>-4191.2</v>
      </c>
      <c r="K154" s="4">
        <v>-4191.22</v>
      </c>
      <c r="L154" s="4">
        <v>-4191.2</v>
      </c>
      <c r="M154" s="4">
        <v>0</v>
      </c>
      <c r="N154" s="4">
        <v>0</v>
      </c>
      <c r="O154" s="4">
        <v>-4191.2</v>
      </c>
      <c r="P154" s="4">
        <v>-4191.2</v>
      </c>
      <c r="Q154" s="4">
        <v>0</v>
      </c>
      <c r="R154" s="4">
        <v>0</v>
      </c>
      <c r="S154" s="4">
        <v>0</v>
      </c>
      <c r="T154" s="4">
        <v>-4191.21</v>
      </c>
      <c r="U154" s="4">
        <v>0</v>
      </c>
      <c r="V154" s="4">
        <v>0</v>
      </c>
      <c r="W154" s="4">
        <v>-29.65</v>
      </c>
      <c r="X154" s="4">
        <v>-4194.03</v>
      </c>
      <c r="Y154" s="4">
        <v>0</v>
      </c>
      <c r="Z154" s="4">
        <v>0</v>
      </c>
      <c r="AA154" s="4">
        <v>0</v>
      </c>
      <c r="AB154" s="4">
        <v>-48298.92</v>
      </c>
    </row>
    <row r="155" spans="1:28" x14ac:dyDescent="0.25">
      <c r="A155" t="s">
        <v>150</v>
      </c>
      <c r="B155" s="4">
        <v>2669.17</v>
      </c>
      <c r="C155" s="4">
        <v>-667.3</v>
      </c>
      <c r="D155" s="4">
        <v>-667.28</v>
      </c>
      <c r="E155" s="4">
        <v>-667.3</v>
      </c>
      <c r="F155" s="4">
        <v>0</v>
      </c>
      <c r="G155" s="4">
        <v>-667.29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-0.01</v>
      </c>
      <c r="T155" s="4">
        <v>0</v>
      </c>
      <c r="U155" s="4">
        <v>0</v>
      </c>
      <c r="V155" s="4">
        <v>1.8</v>
      </c>
      <c r="W155" s="4">
        <v>-1.8</v>
      </c>
      <c r="X155" s="4">
        <v>0</v>
      </c>
      <c r="Y155" s="4">
        <v>0</v>
      </c>
      <c r="Z155" s="4">
        <v>0</v>
      </c>
      <c r="AA155" s="4">
        <v>0</v>
      </c>
      <c r="AB155" s="4">
        <v>-0.01</v>
      </c>
    </row>
    <row r="156" spans="1:28" x14ac:dyDescent="0.25">
      <c r="A156" t="s">
        <v>151</v>
      </c>
      <c r="B156" s="4">
        <v>153158.76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103.06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153261.82</v>
      </c>
    </row>
    <row r="157" spans="1:28" x14ac:dyDescent="0.25">
      <c r="A157" t="s">
        <v>152</v>
      </c>
      <c r="B157" s="4">
        <v>93136.16</v>
      </c>
      <c r="C157" s="4">
        <v>0</v>
      </c>
      <c r="D157" s="4">
        <v>0.01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45029.56</v>
      </c>
      <c r="P157" s="4">
        <v>-45029.56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62.67</v>
      </c>
      <c r="W157" s="4">
        <v>-0.01</v>
      </c>
      <c r="X157" s="4">
        <v>0</v>
      </c>
      <c r="Y157" s="4">
        <v>0</v>
      </c>
      <c r="Z157" s="4">
        <v>0</v>
      </c>
      <c r="AA157" s="4">
        <v>0</v>
      </c>
      <c r="AB157" s="4">
        <v>93198.83</v>
      </c>
    </row>
    <row r="158" spans="1:28" x14ac:dyDescent="0.25">
      <c r="A158" t="s">
        <v>70</v>
      </c>
      <c r="B158" s="4">
        <v>5252.79</v>
      </c>
      <c r="C158" s="4">
        <v>-875.57</v>
      </c>
      <c r="D158" s="4">
        <v>-875.57</v>
      </c>
      <c r="E158" s="4">
        <v>-875.58</v>
      </c>
      <c r="F158" s="4">
        <v>0</v>
      </c>
      <c r="G158" s="4">
        <v>-875.56</v>
      </c>
      <c r="H158" s="4">
        <v>-875.58</v>
      </c>
      <c r="I158" s="4">
        <v>0</v>
      </c>
      <c r="J158" s="4">
        <v>9674.7000000000007</v>
      </c>
      <c r="K158" s="4">
        <v>-879.15</v>
      </c>
      <c r="L158" s="4">
        <v>-879.13</v>
      </c>
      <c r="M158" s="4">
        <v>0</v>
      </c>
      <c r="N158" s="4">
        <v>0</v>
      </c>
      <c r="O158" s="4">
        <v>-879.13</v>
      </c>
      <c r="P158" s="4">
        <v>-879.14</v>
      </c>
      <c r="Q158" s="4">
        <v>0</v>
      </c>
      <c r="R158" s="4">
        <v>0</v>
      </c>
      <c r="S158" s="4">
        <v>0</v>
      </c>
      <c r="T158" s="4">
        <v>-879.13</v>
      </c>
      <c r="U158" s="4">
        <v>0</v>
      </c>
      <c r="V158" s="4">
        <v>3.54</v>
      </c>
      <c r="W158" s="4">
        <v>0.6</v>
      </c>
      <c r="X158" s="4">
        <v>-879.73</v>
      </c>
      <c r="Y158" s="4">
        <v>0</v>
      </c>
      <c r="Z158" s="4">
        <v>0</v>
      </c>
      <c r="AA158" s="4">
        <v>0</v>
      </c>
      <c r="AB158" s="4">
        <v>5278.36</v>
      </c>
    </row>
    <row r="159" spans="1:28" x14ac:dyDescent="0.25">
      <c r="A159" t="s">
        <v>153</v>
      </c>
      <c r="B159" s="4">
        <v>6559.01</v>
      </c>
      <c r="C159" s="4">
        <v>6260.71</v>
      </c>
      <c r="D159" s="4">
        <v>1094.05</v>
      </c>
      <c r="E159" s="4">
        <v>874.11</v>
      </c>
      <c r="F159" s="4">
        <v>0</v>
      </c>
      <c r="G159" s="4">
        <v>993.88</v>
      </c>
      <c r="H159" s="4">
        <v>0</v>
      </c>
      <c r="I159" s="4">
        <v>0</v>
      </c>
      <c r="J159" s="4">
        <v>627.35</v>
      </c>
      <c r="K159" s="4">
        <v>1107.95</v>
      </c>
      <c r="L159" s="4">
        <v>0</v>
      </c>
      <c r="M159" s="4">
        <v>0</v>
      </c>
      <c r="N159" s="4">
        <v>0</v>
      </c>
      <c r="O159" s="4">
        <v>3916.07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4.42</v>
      </c>
      <c r="W159" s="4">
        <v>10.01</v>
      </c>
      <c r="X159" s="4">
        <v>3661.29</v>
      </c>
      <c r="Y159" s="4">
        <v>0</v>
      </c>
      <c r="Z159" s="4">
        <v>0</v>
      </c>
      <c r="AA159" s="4">
        <v>0</v>
      </c>
      <c r="AB159" s="4">
        <v>25108.85</v>
      </c>
    </row>
    <row r="160" spans="1:28" x14ac:dyDescent="0.25">
      <c r="A160" t="s">
        <v>154</v>
      </c>
      <c r="B160" s="4">
        <v>-369.75</v>
      </c>
      <c r="C160" s="4">
        <v>-30.81</v>
      </c>
      <c r="D160" s="4">
        <v>-30.82</v>
      </c>
      <c r="E160" s="4">
        <v>-30.81</v>
      </c>
      <c r="F160" s="4">
        <v>0</v>
      </c>
      <c r="G160" s="4">
        <v>-30.81</v>
      </c>
      <c r="H160" s="4">
        <v>-30.81</v>
      </c>
      <c r="I160" s="4">
        <v>0</v>
      </c>
      <c r="J160" s="4">
        <v>-30.82</v>
      </c>
      <c r="K160" s="4">
        <v>-30.81</v>
      </c>
      <c r="L160" s="4">
        <v>-30.81</v>
      </c>
      <c r="M160" s="4">
        <v>0</v>
      </c>
      <c r="N160" s="4">
        <v>0</v>
      </c>
      <c r="O160" s="4">
        <v>-30.82</v>
      </c>
      <c r="P160" s="4">
        <v>-30.81</v>
      </c>
      <c r="Q160" s="4">
        <v>0</v>
      </c>
      <c r="R160" s="4">
        <v>0</v>
      </c>
      <c r="S160" s="4">
        <v>3669.63</v>
      </c>
      <c r="T160" s="4">
        <v>-30.81</v>
      </c>
      <c r="U160" s="4">
        <v>0</v>
      </c>
      <c r="V160" s="4">
        <v>2.2200000000000002</v>
      </c>
      <c r="W160" s="4">
        <v>-0.24</v>
      </c>
      <c r="X160" s="4">
        <v>-30.83</v>
      </c>
      <c r="Y160" s="4">
        <v>0</v>
      </c>
      <c r="Z160" s="4">
        <v>0</v>
      </c>
      <c r="AA160" s="4">
        <v>0</v>
      </c>
      <c r="AB160" s="4">
        <v>2932.09</v>
      </c>
    </row>
    <row r="161" spans="1:28" x14ac:dyDescent="0.25">
      <c r="A161" t="s">
        <v>155</v>
      </c>
      <c r="B161" s="4">
        <v>-57.65</v>
      </c>
      <c r="C161" s="4">
        <v>-4.8</v>
      </c>
      <c r="D161" s="4">
        <v>-4.8</v>
      </c>
      <c r="E161" s="4">
        <v>-4.8</v>
      </c>
      <c r="F161" s="4">
        <v>0</v>
      </c>
      <c r="G161" s="4">
        <v>-4.8099999999999996</v>
      </c>
      <c r="H161" s="4">
        <v>-4.8</v>
      </c>
      <c r="I161" s="4">
        <v>0</v>
      </c>
      <c r="J161" s="4">
        <v>-4.8</v>
      </c>
      <c r="K161" s="4">
        <v>-4.8099999999999996</v>
      </c>
      <c r="L161" s="4">
        <v>-4.8</v>
      </c>
      <c r="M161" s="4">
        <v>0</v>
      </c>
      <c r="N161" s="4">
        <v>0</v>
      </c>
      <c r="O161" s="4">
        <v>-4.8</v>
      </c>
      <c r="P161" s="4">
        <v>-4.8</v>
      </c>
      <c r="Q161" s="4">
        <v>0</v>
      </c>
      <c r="R161" s="4">
        <v>0</v>
      </c>
      <c r="S161" s="4">
        <v>571.64</v>
      </c>
      <c r="T161" s="4">
        <v>-4.8099999999999996</v>
      </c>
      <c r="U161" s="4">
        <v>0</v>
      </c>
      <c r="V161" s="4">
        <v>0.36</v>
      </c>
      <c r="W161" s="4">
        <v>-0.05</v>
      </c>
      <c r="X161" s="4">
        <v>-4.8</v>
      </c>
      <c r="Y161" s="4">
        <v>0</v>
      </c>
      <c r="Z161" s="4">
        <v>0</v>
      </c>
      <c r="AA161" s="4">
        <v>0</v>
      </c>
      <c r="AB161" s="4">
        <v>456.67</v>
      </c>
    </row>
    <row r="162" spans="1:28" x14ac:dyDescent="0.25">
      <c r="A162" t="s">
        <v>156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50612.14</v>
      </c>
      <c r="H162" s="4">
        <v>17116.75</v>
      </c>
      <c r="I162" s="4">
        <v>0</v>
      </c>
      <c r="J162" s="4">
        <v>17229.87</v>
      </c>
      <c r="K162" s="4">
        <v>17349.099999999999</v>
      </c>
      <c r="L162" s="4">
        <v>17467.810000000001</v>
      </c>
      <c r="M162" s="4">
        <v>0</v>
      </c>
      <c r="N162" s="4">
        <v>0</v>
      </c>
      <c r="O162" s="4">
        <v>17588</v>
      </c>
      <c r="P162" s="4">
        <v>17709.650000000001</v>
      </c>
      <c r="Q162" s="4">
        <v>0</v>
      </c>
      <c r="R162" s="4">
        <v>0</v>
      </c>
      <c r="S162" s="4">
        <v>0</v>
      </c>
      <c r="T162" s="4">
        <v>17833.02</v>
      </c>
      <c r="U162" s="4">
        <v>0</v>
      </c>
      <c r="V162" s="4">
        <v>0</v>
      </c>
      <c r="W162" s="4">
        <v>116.34</v>
      </c>
      <c r="X162" s="4">
        <v>17967.66</v>
      </c>
      <c r="Y162" s="4">
        <v>0</v>
      </c>
      <c r="Z162" s="4">
        <v>0</v>
      </c>
      <c r="AA162" s="4">
        <v>0</v>
      </c>
      <c r="AB162" s="4">
        <v>190990.34</v>
      </c>
    </row>
    <row r="163" spans="1:28" x14ac:dyDescent="0.25">
      <c r="A163" t="s">
        <v>157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-20941.78</v>
      </c>
      <c r="H163" s="4">
        <v>-7082.39</v>
      </c>
      <c r="I163" s="4">
        <v>0</v>
      </c>
      <c r="J163" s="4">
        <v>-7129.2</v>
      </c>
      <c r="K163" s="4">
        <v>-7178.54</v>
      </c>
      <c r="L163" s="4">
        <v>-7227.65</v>
      </c>
      <c r="M163" s="4">
        <v>0</v>
      </c>
      <c r="N163" s="4">
        <v>0</v>
      </c>
      <c r="O163" s="4">
        <v>-7277.38</v>
      </c>
      <c r="P163" s="4">
        <v>-7327.72</v>
      </c>
      <c r="Q163" s="4">
        <v>0</v>
      </c>
      <c r="R163" s="4">
        <v>0</v>
      </c>
      <c r="S163" s="4">
        <v>0</v>
      </c>
      <c r="T163" s="4">
        <v>-7378.76</v>
      </c>
      <c r="U163" s="4">
        <v>0</v>
      </c>
      <c r="V163" s="4">
        <v>0</v>
      </c>
      <c r="W163" s="4">
        <v>-48.14</v>
      </c>
      <c r="X163" s="4">
        <v>-7434.48</v>
      </c>
      <c r="Y163" s="4">
        <v>0</v>
      </c>
      <c r="Z163" s="4">
        <v>0</v>
      </c>
      <c r="AA163" s="4">
        <v>0</v>
      </c>
      <c r="AB163" s="4">
        <v>-79026.039999999994</v>
      </c>
    </row>
    <row r="164" spans="1:28" x14ac:dyDescent="0.25">
      <c r="A164" t="s">
        <v>158</v>
      </c>
      <c r="B164" s="4">
        <v>-277217.78000000003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-664.06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33.33</v>
      </c>
      <c r="Q164" s="4">
        <v>0</v>
      </c>
      <c r="R164" s="4">
        <v>0</v>
      </c>
      <c r="S164" s="4">
        <v>0.01</v>
      </c>
      <c r="T164" s="4">
        <v>44.46</v>
      </c>
      <c r="U164" s="4">
        <v>0</v>
      </c>
      <c r="V164" s="4">
        <v>-186.53</v>
      </c>
      <c r="W164" s="4">
        <v>-0.39</v>
      </c>
      <c r="X164" s="4">
        <v>88.33</v>
      </c>
      <c r="Y164" s="4">
        <v>0</v>
      </c>
      <c r="Z164" s="4">
        <v>0</v>
      </c>
      <c r="AA164" s="4">
        <v>0</v>
      </c>
      <c r="AB164" s="4">
        <v>-277902.63</v>
      </c>
    </row>
    <row r="165" spans="1:28" x14ac:dyDescent="0.25">
      <c r="A165" t="s">
        <v>159</v>
      </c>
      <c r="B165" s="4">
        <v>1220556.3600000001</v>
      </c>
      <c r="C165" s="4">
        <v>37.07</v>
      </c>
      <c r="D165" s="4">
        <v>136.01</v>
      </c>
      <c r="E165" s="4">
        <v>269.07</v>
      </c>
      <c r="F165" s="4">
        <v>0</v>
      </c>
      <c r="G165" s="4">
        <v>78.739999999999995</v>
      </c>
      <c r="H165" s="4">
        <v>174.76</v>
      </c>
      <c r="I165" s="4">
        <v>0</v>
      </c>
      <c r="J165" s="4">
        <v>373.66</v>
      </c>
      <c r="K165" s="4">
        <v>123.18</v>
      </c>
      <c r="L165" s="4">
        <v>225.83</v>
      </c>
      <c r="M165" s="4">
        <v>0</v>
      </c>
      <c r="N165" s="4">
        <v>0</v>
      </c>
      <c r="O165" s="4">
        <v>324.51</v>
      </c>
      <c r="P165" s="4">
        <v>412.84</v>
      </c>
      <c r="Q165" s="4">
        <v>0</v>
      </c>
      <c r="R165" s="4">
        <v>0</v>
      </c>
      <c r="S165" s="4">
        <v>0</v>
      </c>
      <c r="T165" s="4">
        <v>154.52000000000001</v>
      </c>
      <c r="U165" s="4">
        <v>0</v>
      </c>
      <c r="V165" s="4">
        <v>821.29</v>
      </c>
      <c r="W165" s="4">
        <v>1.55</v>
      </c>
      <c r="X165" s="4">
        <v>237.22</v>
      </c>
      <c r="Y165" s="4">
        <v>0</v>
      </c>
      <c r="Z165" s="4">
        <v>0</v>
      </c>
      <c r="AA165" s="4">
        <v>0</v>
      </c>
      <c r="AB165" s="4">
        <v>1223926.6100000001</v>
      </c>
    </row>
    <row r="166" spans="1:28" x14ac:dyDescent="0.25">
      <c r="A166" t="s">
        <v>160</v>
      </c>
      <c r="B166" s="4">
        <v>2838980.04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1910.28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2840890.32</v>
      </c>
    </row>
    <row r="167" spans="1:28" x14ac:dyDescent="0.25">
      <c r="A167" t="s">
        <v>161</v>
      </c>
      <c r="B167" s="4">
        <v>57559.4</v>
      </c>
      <c r="C167" s="4">
        <v>121.34</v>
      </c>
      <c r="D167" s="4">
        <v>-217.78</v>
      </c>
      <c r="E167" s="4">
        <v>-269.06</v>
      </c>
      <c r="F167" s="4">
        <v>0</v>
      </c>
      <c r="G167" s="4">
        <v>-78.739999999999995</v>
      </c>
      <c r="H167" s="4">
        <v>-174.77</v>
      </c>
      <c r="I167" s="4">
        <v>0</v>
      </c>
      <c r="J167" s="4">
        <v>510569.15</v>
      </c>
      <c r="K167" s="4">
        <v>-123.17</v>
      </c>
      <c r="L167" s="4">
        <v>-225.85</v>
      </c>
      <c r="M167" s="4">
        <v>0</v>
      </c>
      <c r="N167" s="4">
        <v>0</v>
      </c>
      <c r="O167" s="4">
        <v>4737.79</v>
      </c>
      <c r="P167" s="4">
        <v>2137.09</v>
      </c>
      <c r="Q167" s="4">
        <v>0</v>
      </c>
      <c r="R167" s="4">
        <v>0</v>
      </c>
      <c r="S167" s="4">
        <v>0</v>
      </c>
      <c r="T167" s="4">
        <v>2408</v>
      </c>
      <c r="U167" s="4">
        <v>0</v>
      </c>
      <c r="V167" s="4">
        <v>38.72</v>
      </c>
      <c r="W167" s="4">
        <v>349.16</v>
      </c>
      <c r="X167" s="4">
        <v>2339.6999999999998</v>
      </c>
      <c r="Y167" s="4">
        <v>0</v>
      </c>
      <c r="Z167" s="4">
        <v>0</v>
      </c>
      <c r="AA167" s="4">
        <v>0</v>
      </c>
      <c r="AB167" s="4">
        <v>579170.98</v>
      </c>
    </row>
    <row r="168" spans="1:28" x14ac:dyDescent="0.25">
      <c r="A168" t="s">
        <v>162</v>
      </c>
      <c r="B168" s="4">
        <v>33377.99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22.45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33400.44</v>
      </c>
    </row>
    <row r="169" spans="1:28" x14ac:dyDescent="0.25">
      <c r="A169" t="s">
        <v>163</v>
      </c>
      <c r="B169" s="4">
        <v>3320.92</v>
      </c>
      <c r="C169" s="4">
        <v>-31.04</v>
      </c>
      <c r="D169" s="4">
        <v>-31.04</v>
      </c>
      <c r="E169" s="4">
        <v>-31.03</v>
      </c>
      <c r="F169" s="4">
        <v>0</v>
      </c>
      <c r="G169" s="4">
        <v>-31.04</v>
      </c>
      <c r="H169" s="4">
        <v>-31.04</v>
      </c>
      <c r="I169" s="4">
        <v>0</v>
      </c>
      <c r="J169" s="4">
        <v>-31.03</v>
      </c>
      <c r="K169" s="4">
        <v>-31.04</v>
      </c>
      <c r="L169" s="4">
        <v>-31.04</v>
      </c>
      <c r="M169" s="4">
        <v>0</v>
      </c>
      <c r="N169" s="4">
        <v>0</v>
      </c>
      <c r="O169" s="4">
        <v>-31.03</v>
      </c>
      <c r="P169" s="4">
        <v>-31.04</v>
      </c>
      <c r="Q169" s="4">
        <v>0</v>
      </c>
      <c r="R169" s="4">
        <v>0</v>
      </c>
      <c r="S169" s="4">
        <v>0.01</v>
      </c>
      <c r="T169" s="4">
        <v>-31.03</v>
      </c>
      <c r="U169" s="4">
        <v>0</v>
      </c>
      <c r="V169" s="4">
        <v>2.23</v>
      </c>
      <c r="W169" s="4">
        <v>-0.22</v>
      </c>
      <c r="X169" s="4">
        <v>-31.07</v>
      </c>
      <c r="Y169" s="4">
        <v>0</v>
      </c>
      <c r="Z169" s="4">
        <v>0</v>
      </c>
      <c r="AA169" s="4">
        <v>0</v>
      </c>
      <c r="AB169" s="4">
        <v>2950.47</v>
      </c>
    </row>
    <row r="170" spans="1:28" x14ac:dyDescent="0.25">
      <c r="A170" t="s">
        <v>71</v>
      </c>
      <c r="B170" s="4">
        <v>249531.06</v>
      </c>
      <c r="C170" s="4">
        <v>1580.97</v>
      </c>
      <c r="D170" s="4">
        <v>1580.25</v>
      </c>
      <c r="E170" s="4">
        <v>2879.01</v>
      </c>
      <c r="F170" s="4">
        <v>0</v>
      </c>
      <c r="G170" s="4">
        <v>1964.63</v>
      </c>
      <c r="H170" s="4">
        <v>2013.37</v>
      </c>
      <c r="I170" s="4">
        <v>0</v>
      </c>
      <c r="J170" s="4">
        <v>1321.12</v>
      </c>
      <c r="K170" s="4">
        <v>2013.25</v>
      </c>
      <c r="L170" s="4">
        <v>2013.75</v>
      </c>
      <c r="M170" s="4">
        <v>0</v>
      </c>
      <c r="N170" s="4">
        <v>0</v>
      </c>
      <c r="O170" s="4">
        <v>2013.26</v>
      </c>
      <c r="P170" s="4">
        <v>2013.15</v>
      </c>
      <c r="Q170" s="4">
        <v>0</v>
      </c>
      <c r="R170" s="4">
        <v>0</v>
      </c>
      <c r="S170" s="4">
        <v>-1787.19</v>
      </c>
      <c r="T170" s="4">
        <v>2013.38</v>
      </c>
      <c r="U170" s="4">
        <v>0</v>
      </c>
      <c r="V170" s="4">
        <v>166.7</v>
      </c>
      <c r="W170" s="4">
        <v>14.41</v>
      </c>
      <c r="X170" s="4">
        <v>2014.76</v>
      </c>
      <c r="Y170" s="4">
        <v>0</v>
      </c>
      <c r="Z170" s="4">
        <v>0</v>
      </c>
      <c r="AA170" s="4">
        <v>0</v>
      </c>
      <c r="AB170" s="4">
        <v>271345.88</v>
      </c>
    </row>
    <row r="171" spans="1:28" x14ac:dyDescent="0.25">
      <c r="A171" t="s">
        <v>72</v>
      </c>
      <c r="B171" s="4">
        <v>-69541.88</v>
      </c>
      <c r="C171" s="4">
        <v>0</v>
      </c>
      <c r="D171" s="4">
        <v>0</v>
      </c>
      <c r="E171" s="4">
        <v>-707.42</v>
      </c>
      <c r="F171" s="4">
        <v>0</v>
      </c>
      <c r="G171" s="4">
        <v>0</v>
      </c>
      <c r="H171" s="4">
        <v>0</v>
      </c>
      <c r="I171" s="4">
        <v>0</v>
      </c>
      <c r="J171" s="4">
        <v>-707.42</v>
      </c>
      <c r="K171" s="4">
        <v>0</v>
      </c>
      <c r="L171" s="4">
        <v>0</v>
      </c>
      <c r="M171" s="4">
        <v>0</v>
      </c>
      <c r="N171" s="4">
        <v>0</v>
      </c>
      <c r="O171" s="4">
        <v>-707.43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-46.78</v>
      </c>
      <c r="W171" s="4">
        <v>-1.43</v>
      </c>
      <c r="X171" s="4">
        <v>123958.24</v>
      </c>
      <c r="Y171" s="4">
        <v>0</v>
      </c>
      <c r="Z171" s="4">
        <v>0</v>
      </c>
      <c r="AA171" s="4">
        <v>0</v>
      </c>
      <c r="AB171" s="4">
        <v>52245.88</v>
      </c>
    </row>
    <row r="172" spans="1:28" x14ac:dyDescent="0.25">
      <c r="A172" t="s">
        <v>73</v>
      </c>
      <c r="B172" s="4">
        <v>-36179.07</v>
      </c>
      <c r="C172" s="4">
        <v>0</v>
      </c>
      <c r="D172" s="4">
        <v>0</v>
      </c>
      <c r="E172" s="4">
        <v>9273.7099999999991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-24.34</v>
      </c>
      <c r="W172" s="4">
        <v>6.24</v>
      </c>
      <c r="X172" s="4">
        <v>0</v>
      </c>
      <c r="Y172" s="4">
        <v>0</v>
      </c>
      <c r="Z172" s="4">
        <v>0</v>
      </c>
      <c r="AA172" s="4">
        <v>0</v>
      </c>
      <c r="AB172" s="4">
        <v>-26923.46</v>
      </c>
    </row>
    <row r="173" spans="1:28" x14ac:dyDescent="0.25">
      <c r="A173" t="s">
        <v>74</v>
      </c>
      <c r="B173" s="4">
        <v>-202279.72</v>
      </c>
      <c r="C173" s="4">
        <v>-455.22</v>
      </c>
      <c r="D173" s="4">
        <v>494.29</v>
      </c>
      <c r="E173" s="4">
        <v>1039.04</v>
      </c>
      <c r="F173" s="4">
        <v>0</v>
      </c>
      <c r="G173" s="4">
        <v>-95.65</v>
      </c>
      <c r="H173" s="4">
        <v>-55.68</v>
      </c>
      <c r="I173" s="4">
        <v>0</v>
      </c>
      <c r="J173" s="4">
        <v>-762761.66</v>
      </c>
      <c r="K173" s="4">
        <v>-163.06</v>
      </c>
      <c r="L173" s="4">
        <v>-3927.38</v>
      </c>
      <c r="M173" s="4">
        <v>0</v>
      </c>
      <c r="N173" s="4">
        <v>0</v>
      </c>
      <c r="O173" s="4">
        <v>-3678.94</v>
      </c>
      <c r="P173" s="4">
        <v>-3083.96</v>
      </c>
      <c r="Q173" s="4">
        <v>0</v>
      </c>
      <c r="R173" s="4">
        <v>0</v>
      </c>
      <c r="S173" s="4">
        <v>0</v>
      </c>
      <c r="T173" s="4">
        <v>-4190.2700000000004</v>
      </c>
      <c r="U173" s="4">
        <v>0</v>
      </c>
      <c r="V173" s="4">
        <v>-136.12</v>
      </c>
      <c r="W173" s="4">
        <v>-522.74</v>
      </c>
      <c r="X173" s="4">
        <v>-4026.54</v>
      </c>
      <c r="Y173" s="4">
        <v>0</v>
      </c>
      <c r="Z173" s="4">
        <v>0</v>
      </c>
      <c r="AA173" s="4">
        <v>0</v>
      </c>
      <c r="AB173" s="4">
        <v>-983843.61</v>
      </c>
    </row>
    <row r="174" spans="1:28" x14ac:dyDescent="0.25">
      <c r="A174" t="s">
        <v>164</v>
      </c>
      <c r="B174" s="4">
        <v>2397.4699999999998</v>
      </c>
      <c r="C174" s="4">
        <v>-199.78</v>
      </c>
      <c r="D174" s="4">
        <v>-199.8</v>
      </c>
      <c r="E174" s="4">
        <v>-199.79</v>
      </c>
      <c r="F174" s="4">
        <v>0</v>
      </c>
      <c r="G174" s="4">
        <v>-199.78</v>
      </c>
      <c r="H174" s="4">
        <v>-199.79</v>
      </c>
      <c r="I174" s="4">
        <v>0</v>
      </c>
      <c r="J174" s="4">
        <v>-199.8</v>
      </c>
      <c r="K174" s="4">
        <v>-199.79</v>
      </c>
      <c r="L174" s="4">
        <v>-199.8</v>
      </c>
      <c r="M174" s="4">
        <v>0</v>
      </c>
      <c r="N174" s="4">
        <v>0</v>
      </c>
      <c r="O174" s="4">
        <v>-199.79</v>
      </c>
      <c r="P174" s="4">
        <v>-199.77</v>
      </c>
      <c r="Q174" s="4">
        <v>0</v>
      </c>
      <c r="R174" s="4">
        <v>0</v>
      </c>
      <c r="S174" s="4">
        <v>0</v>
      </c>
      <c r="T174" s="4">
        <v>-199.81</v>
      </c>
      <c r="U174" s="4">
        <v>0</v>
      </c>
      <c r="V174" s="4">
        <v>1.63</v>
      </c>
      <c r="W174" s="4">
        <v>-1.49</v>
      </c>
      <c r="X174" s="4">
        <v>-199.91</v>
      </c>
      <c r="Y174" s="4">
        <v>0</v>
      </c>
      <c r="Z174" s="4">
        <v>0</v>
      </c>
      <c r="AA174" s="4">
        <v>0</v>
      </c>
      <c r="AB174" s="4">
        <v>0</v>
      </c>
    </row>
    <row r="175" spans="1:28" x14ac:dyDescent="0.25">
      <c r="A175" t="s">
        <v>75</v>
      </c>
      <c r="B175" s="4">
        <v>-4208.6000000000004</v>
      </c>
      <c r="C175" s="4">
        <v>-715.23</v>
      </c>
      <c r="D175" s="4">
        <v>-1483.94</v>
      </c>
      <c r="E175" s="4">
        <v>-318.47000000000003</v>
      </c>
      <c r="F175" s="4">
        <v>0</v>
      </c>
      <c r="G175" s="4">
        <v>-208.74</v>
      </c>
      <c r="H175" s="4">
        <v>-60.89</v>
      </c>
      <c r="I175" s="4">
        <v>0</v>
      </c>
      <c r="J175" s="4">
        <v>-5894.34</v>
      </c>
      <c r="K175" s="4">
        <v>-86.31</v>
      </c>
      <c r="L175" s="4">
        <v>9.4</v>
      </c>
      <c r="M175" s="4">
        <v>0</v>
      </c>
      <c r="N175" s="4">
        <v>0</v>
      </c>
      <c r="O175" s="4">
        <v>-453.38</v>
      </c>
      <c r="P175" s="4">
        <v>-44.12</v>
      </c>
      <c r="Q175" s="4">
        <v>0</v>
      </c>
      <c r="R175" s="4">
        <v>0</v>
      </c>
      <c r="S175" s="4">
        <v>0</v>
      </c>
      <c r="T175" s="4">
        <v>-217.68</v>
      </c>
      <c r="U175" s="4">
        <v>0</v>
      </c>
      <c r="V175" s="4">
        <v>-2.82</v>
      </c>
      <c r="W175" s="4">
        <v>-6.39</v>
      </c>
      <c r="X175" s="4">
        <v>31.16</v>
      </c>
      <c r="Y175" s="4">
        <v>0</v>
      </c>
      <c r="Z175" s="4">
        <v>0</v>
      </c>
      <c r="AA175" s="4">
        <v>0</v>
      </c>
      <c r="AB175" s="4">
        <v>-13660.35</v>
      </c>
    </row>
    <row r="176" spans="1:28" x14ac:dyDescent="0.25">
      <c r="A176" t="s">
        <v>165</v>
      </c>
      <c r="B176" s="4">
        <v>3659.9</v>
      </c>
      <c r="C176" s="4">
        <v>716.35</v>
      </c>
      <c r="D176" s="4">
        <v>1475.04</v>
      </c>
      <c r="E176" s="4">
        <v>318.49</v>
      </c>
      <c r="F176" s="4">
        <v>0</v>
      </c>
      <c r="G176" s="4">
        <v>208.73</v>
      </c>
      <c r="H176" s="4">
        <v>60.88</v>
      </c>
      <c r="I176" s="4">
        <v>0</v>
      </c>
      <c r="J176" s="4">
        <v>5894.35</v>
      </c>
      <c r="K176" s="4">
        <v>86.3</v>
      </c>
      <c r="L176" s="4">
        <v>-9.41</v>
      </c>
      <c r="M176" s="4">
        <v>0</v>
      </c>
      <c r="N176" s="4">
        <v>0</v>
      </c>
      <c r="O176" s="4">
        <v>453.4</v>
      </c>
      <c r="P176" s="4">
        <v>44.1</v>
      </c>
      <c r="Q176" s="4">
        <v>0</v>
      </c>
      <c r="R176" s="4">
        <v>0</v>
      </c>
      <c r="S176" s="4">
        <v>0</v>
      </c>
      <c r="T176" s="4">
        <v>217.71</v>
      </c>
      <c r="U176" s="4">
        <v>0</v>
      </c>
      <c r="V176" s="4">
        <v>2.46</v>
      </c>
      <c r="W176" s="4">
        <v>6.37</v>
      </c>
      <c r="X176" s="4">
        <v>-31.16</v>
      </c>
      <c r="Y176" s="4">
        <v>0</v>
      </c>
      <c r="Z176" s="4">
        <v>0</v>
      </c>
      <c r="AA176" s="4">
        <v>0</v>
      </c>
      <c r="AB176" s="4">
        <v>13103.51</v>
      </c>
    </row>
    <row r="177" spans="1:28" x14ac:dyDescent="0.25">
      <c r="A177" t="s">
        <v>76</v>
      </c>
      <c r="B177" s="4">
        <v>-0.04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-0.04</v>
      </c>
    </row>
    <row r="178" spans="1:28" x14ac:dyDescent="0.25">
      <c r="A178" t="s">
        <v>166</v>
      </c>
      <c r="B178" s="4">
        <v>36179.08</v>
      </c>
      <c r="C178" s="4">
        <v>0</v>
      </c>
      <c r="D178" s="4">
        <v>0</v>
      </c>
      <c r="E178" s="4">
        <v>-9273.7099999999991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24.34</v>
      </c>
      <c r="W178" s="4">
        <v>-6.23</v>
      </c>
      <c r="X178" s="4">
        <v>0</v>
      </c>
      <c r="Y178" s="4">
        <v>0</v>
      </c>
      <c r="Z178" s="4">
        <v>0</v>
      </c>
      <c r="AA178" s="4">
        <v>0</v>
      </c>
      <c r="AB178" s="4">
        <v>26923.48</v>
      </c>
    </row>
    <row r="179" spans="1:28" x14ac:dyDescent="0.25">
      <c r="A179" t="s">
        <v>167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45029.55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30.3</v>
      </c>
      <c r="X179" s="4">
        <v>74369.03</v>
      </c>
      <c r="Y179" s="4">
        <v>0</v>
      </c>
      <c r="Z179" s="4">
        <v>0</v>
      </c>
      <c r="AA179" s="4">
        <v>0</v>
      </c>
      <c r="AB179" s="4">
        <v>119428.88</v>
      </c>
    </row>
    <row r="180" spans="1:28" x14ac:dyDescent="0.25">
      <c r="A180" t="s">
        <v>168</v>
      </c>
      <c r="B180" s="4">
        <v>-8.8800000000000008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-0.02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-8.9</v>
      </c>
    </row>
    <row r="181" spans="1:28" x14ac:dyDescent="0.25">
      <c r="A181" t="s">
        <v>169</v>
      </c>
      <c r="B181" s="4">
        <v>5542.56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3.72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5546.28</v>
      </c>
    </row>
    <row r="182" spans="1:28" x14ac:dyDescent="0.25">
      <c r="A182" t="s">
        <v>170</v>
      </c>
      <c r="B182" s="4">
        <v>-30626.560000000001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38492.44</v>
      </c>
      <c r="T182" s="4">
        <v>0</v>
      </c>
      <c r="U182" s="4">
        <v>0</v>
      </c>
      <c r="V182" s="4">
        <v>5.29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7871.17</v>
      </c>
    </row>
    <row r="183" spans="1:28" x14ac:dyDescent="0.25">
      <c r="A183" t="s">
        <v>77</v>
      </c>
      <c r="B183" s="4">
        <v>30810.83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20.74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30831.57</v>
      </c>
    </row>
    <row r="184" spans="1:28" x14ac:dyDescent="0.25">
      <c r="A184" t="s">
        <v>79</v>
      </c>
      <c r="B184" s="4">
        <v>0.01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0.01</v>
      </c>
    </row>
    <row r="185" spans="1:28" x14ac:dyDescent="0.25">
      <c r="A185" t="s">
        <v>80</v>
      </c>
      <c r="B185" s="4">
        <v>-5683.9</v>
      </c>
      <c r="C185" s="4">
        <v>-66.739999999999995</v>
      </c>
      <c r="D185" s="4">
        <v>-47.46</v>
      </c>
      <c r="E185" s="4">
        <v>1142.98</v>
      </c>
      <c r="F185" s="4">
        <v>0</v>
      </c>
      <c r="G185" s="4">
        <v>-287.24</v>
      </c>
      <c r="H185" s="4">
        <v>-257.58</v>
      </c>
      <c r="I185" s="4">
        <v>0</v>
      </c>
      <c r="J185" s="4">
        <v>-253.68</v>
      </c>
      <c r="K185" s="4">
        <v>-136.29</v>
      </c>
      <c r="L185" s="4">
        <v>-154.74</v>
      </c>
      <c r="M185" s="4">
        <v>0</v>
      </c>
      <c r="N185" s="4">
        <v>0</v>
      </c>
      <c r="O185" s="4">
        <v>-154.72</v>
      </c>
      <c r="P185" s="4">
        <v>-155.86000000000001</v>
      </c>
      <c r="Q185" s="4">
        <v>0</v>
      </c>
      <c r="R185" s="4">
        <v>0</v>
      </c>
      <c r="S185" s="4">
        <v>96.86</v>
      </c>
      <c r="T185" s="4">
        <v>-183.64</v>
      </c>
      <c r="U185" s="4">
        <v>0</v>
      </c>
      <c r="V185" s="4">
        <v>-3.77</v>
      </c>
      <c r="W185" s="4">
        <v>-0.37</v>
      </c>
      <c r="X185" s="4">
        <v>36.22</v>
      </c>
      <c r="Y185" s="4">
        <v>0</v>
      </c>
      <c r="Z185" s="4">
        <v>0</v>
      </c>
      <c r="AA185" s="4">
        <v>0</v>
      </c>
      <c r="AB185" s="4">
        <v>-6109.93</v>
      </c>
    </row>
    <row r="186" spans="1:28" x14ac:dyDescent="0.25">
      <c r="A186" t="s">
        <v>81</v>
      </c>
      <c r="B186" s="4">
        <v>318.68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0.22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318.89999999999998</v>
      </c>
    </row>
    <row r="187" spans="1:28" x14ac:dyDescent="0.25">
      <c r="A187" t="s">
        <v>82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84.48</v>
      </c>
      <c r="T187" s="4">
        <v>0</v>
      </c>
      <c r="U187" s="4">
        <v>0</v>
      </c>
      <c r="V187" s="4">
        <v>0.06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84.54</v>
      </c>
    </row>
    <row r="188" spans="1:28" x14ac:dyDescent="0.25">
      <c r="A188" t="s">
        <v>83</v>
      </c>
      <c r="B188" s="4">
        <v>-7649.8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-5.15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-7654.95</v>
      </c>
    </row>
    <row r="189" spans="1:28" x14ac:dyDescent="0.25">
      <c r="A189" t="s">
        <v>171</v>
      </c>
      <c r="B189" s="4">
        <v>-3440.61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0.17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-3440.44</v>
      </c>
    </row>
    <row r="190" spans="1:28" x14ac:dyDescent="0.25">
      <c r="A190" t="s">
        <v>84</v>
      </c>
      <c r="B190" s="4">
        <v>18353.73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12.35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18366.080000000002</v>
      </c>
    </row>
    <row r="191" spans="1:28" x14ac:dyDescent="0.25">
      <c r="A191" t="s">
        <v>86</v>
      </c>
      <c r="B191" s="4">
        <v>-876.07</v>
      </c>
      <c r="C191" s="4">
        <v>-51.48</v>
      </c>
      <c r="D191" s="4">
        <v>469.75</v>
      </c>
      <c r="E191" s="4">
        <v>-155.21</v>
      </c>
      <c r="F191" s="4">
        <v>0</v>
      </c>
      <c r="G191" s="4">
        <v>-85.67</v>
      </c>
      <c r="H191" s="4">
        <v>87.42</v>
      </c>
      <c r="I191" s="4">
        <v>0</v>
      </c>
      <c r="J191" s="4">
        <v>-73.03</v>
      </c>
      <c r="K191" s="4">
        <v>50.58</v>
      </c>
      <c r="L191" s="4">
        <v>-61.97</v>
      </c>
      <c r="M191" s="4">
        <v>0</v>
      </c>
      <c r="N191" s="4">
        <v>0</v>
      </c>
      <c r="O191" s="4">
        <v>-61.96</v>
      </c>
      <c r="P191" s="4">
        <v>30.74</v>
      </c>
      <c r="Q191" s="4">
        <v>0</v>
      </c>
      <c r="R191" s="4">
        <v>0</v>
      </c>
      <c r="S191" s="4">
        <v>328.83</v>
      </c>
      <c r="T191" s="4">
        <v>-61.43</v>
      </c>
      <c r="U191" s="4">
        <v>0</v>
      </c>
      <c r="V191" s="4">
        <v>-0.36</v>
      </c>
      <c r="W191" s="4">
        <v>0.05</v>
      </c>
      <c r="X191" s="4">
        <v>-62.55</v>
      </c>
      <c r="Y191" s="4">
        <v>0</v>
      </c>
      <c r="Z191" s="4">
        <v>0</v>
      </c>
      <c r="AA191" s="4">
        <v>0</v>
      </c>
      <c r="AB191" s="4">
        <v>-522.36</v>
      </c>
    </row>
    <row r="192" spans="1:28" x14ac:dyDescent="0.25">
      <c r="A192" t="s">
        <v>172</v>
      </c>
      <c r="B192" s="4">
        <v>-1431373.03</v>
      </c>
      <c r="C192" s="4">
        <v>10873.79</v>
      </c>
      <c r="D192" s="4">
        <v>10873.78</v>
      </c>
      <c r="E192" s="4">
        <v>10873.77</v>
      </c>
      <c r="F192" s="4">
        <v>0</v>
      </c>
      <c r="G192" s="4">
        <v>10873.8</v>
      </c>
      <c r="H192" s="4">
        <v>10873.78</v>
      </c>
      <c r="I192" s="4">
        <v>0</v>
      </c>
      <c r="J192" s="4">
        <v>10873.78</v>
      </c>
      <c r="K192" s="4">
        <v>10691.39</v>
      </c>
      <c r="L192" s="4">
        <v>10691.36</v>
      </c>
      <c r="M192" s="4">
        <v>0</v>
      </c>
      <c r="N192" s="4">
        <v>0</v>
      </c>
      <c r="O192" s="4">
        <v>10688.39</v>
      </c>
      <c r="P192" s="4">
        <v>10691.38</v>
      </c>
      <c r="Q192" s="4">
        <v>0</v>
      </c>
      <c r="R192" s="4">
        <v>0</v>
      </c>
      <c r="S192" s="4">
        <v>0</v>
      </c>
      <c r="T192" s="4">
        <v>9599.9699999999993</v>
      </c>
      <c r="U192" s="4">
        <v>0</v>
      </c>
      <c r="V192" s="4">
        <v>11689.44</v>
      </c>
      <c r="W192" s="4">
        <v>-960.44</v>
      </c>
      <c r="X192" s="4">
        <v>44146.04</v>
      </c>
      <c r="Y192" s="4">
        <v>0</v>
      </c>
      <c r="Z192" s="4">
        <v>0</v>
      </c>
      <c r="AA192" s="4">
        <v>0</v>
      </c>
      <c r="AB192" s="4">
        <v>-1258892.8</v>
      </c>
    </row>
    <row r="193" spans="1:28" x14ac:dyDescent="0.25">
      <c r="A193" s="5" t="s">
        <v>173</v>
      </c>
      <c r="B193" s="6">
        <v>20581154.91</v>
      </c>
      <c r="C193" s="6">
        <v>73732.88</v>
      </c>
      <c r="D193" s="6">
        <v>4080.56</v>
      </c>
      <c r="E193" s="6">
        <v>-6313.76</v>
      </c>
      <c r="F193" s="6">
        <v>18166.96</v>
      </c>
      <c r="G193" s="6">
        <v>78138.66</v>
      </c>
      <c r="H193" s="6">
        <v>21558.41</v>
      </c>
      <c r="I193" s="6">
        <v>-8235.1200000000008</v>
      </c>
      <c r="J193" s="6">
        <v>-207352.48</v>
      </c>
      <c r="K193" s="6">
        <v>375442.01</v>
      </c>
      <c r="L193" s="6">
        <v>36672.83</v>
      </c>
      <c r="M193" s="6">
        <v>-8163.87</v>
      </c>
      <c r="N193" s="6">
        <v>0</v>
      </c>
      <c r="O193" s="6">
        <v>86455.95</v>
      </c>
      <c r="P193" s="6">
        <v>49848.62</v>
      </c>
      <c r="Q193" s="6">
        <v>0</v>
      </c>
      <c r="R193" s="6">
        <v>0</v>
      </c>
      <c r="S193" s="6">
        <v>-25928.66</v>
      </c>
      <c r="T193" s="6">
        <v>52949.84</v>
      </c>
      <c r="U193" s="6">
        <v>-36137.35</v>
      </c>
      <c r="V193" s="6">
        <v>26486.32</v>
      </c>
      <c r="W193" s="6">
        <v>255.22</v>
      </c>
      <c r="X193" s="6">
        <v>126582.72</v>
      </c>
      <c r="Y193" s="6">
        <v>-2287.4</v>
      </c>
      <c r="Z193" s="6">
        <v>0</v>
      </c>
      <c r="AA193" s="6">
        <v>0</v>
      </c>
      <c r="AB193" s="6">
        <v>21237107.25</v>
      </c>
    </row>
    <row r="194" spans="1:28" x14ac:dyDescent="0.25">
      <c r="A194" s="7" t="s">
        <v>32</v>
      </c>
    </row>
    <row r="195" spans="1:28" x14ac:dyDescent="0.25">
      <c r="A195" t="s">
        <v>174</v>
      </c>
    </row>
    <row r="196" spans="1:28" x14ac:dyDescent="0.25">
      <c r="A196" t="s">
        <v>175</v>
      </c>
      <c r="B196" s="4">
        <v>5325575.4800000004</v>
      </c>
      <c r="C196" s="4">
        <v>-15420.04</v>
      </c>
      <c r="D196" s="4">
        <v>-15420.04</v>
      </c>
      <c r="E196" s="4">
        <v>-15420.04</v>
      </c>
      <c r="F196" s="4">
        <v>0</v>
      </c>
      <c r="G196" s="4">
        <v>-15420.37</v>
      </c>
      <c r="H196" s="4">
        <v>-15420.03</v>
      </c>
      <c r="I196" s="4">
        <v>0</v>
      </c>
      <c r="J196" s="4">
        <v>-15420.04</v>
      </c>
      <c r="K196" s="4">
        <v>-15420.04</v>
      </c>
      <c r="L196" s="4">
        <v>-16312.9</v>
      </c>
      <c r="M196" s="4">
        <v>0</v>
      </c>
      <c r="N196" s="4">
        <v>0</v>
      </c>
      <c r="O196" s="4">
        <v>-15531.76</v>
      </c>
      <c r="P196" s="4">
        <v>-15531.77</v>
      </c>
      <c r="Q196" s="4">
        <v>0</v>
      </c>
      <c r="R196" s="4">
        <v>0</v>
      </c>
      <c r="S196" s="4">
        <v>3614.67</v>
      </c>
      <c r="T196" s="4">
        <v>-15531.77</v>
      </c>
      <c r="U196" s="4">
        <v>0</v>
      </c>
      <c r="V196" s="4">
        <v>719.39</v>
      </c>
      <c r="W196" s="4">
        <v>-23.05</v>
      </c>
      <c r="X196" s="4">
        <v>-3073.39</v>
      </c>
      <c r="Y196" s="4">
        <v>0</v>
      </c>
      <c r="Z196" s="4">
        <v>0</v>
      </c>
      <c r="AA196" s="4">
        <v>0</v>
      </c>
      <c r="AB196" s="4">
        <v>5155964.3</v>
      </c>
    </row>
    <row r="197" spans="1:28" x14ac:dyDescent="0.25">
      <c r="A197" t="s">
        <v>176</v>
      </c>
      <c r="B197" s="4">
        <v>23439538.149999999</v>
      </c>
      <c r="C197" s="4">
        <v>-53330.15</v>
      </c>
      <c r="D197" s="4">
        <v>-53330.18</v>
      </c>
      <c r="E197" s="4">
        <v>-53330.82</v>
      </c>
      <c r="F197" s="4">
        <v>0</v>
      </c>
      <c r="G197" s="4">
        <v>-53330.51</v>
      </c>
      <c r="H197" s="4">
        <v>-53330.17</v>
      </c>
      <c r="I197" s="4">
        <v>0</v>
      </c>
      <c r="J197" s="4">
        <v>-53330.16</v>
      </c>
      <c r="K197" s="4">
        <v>-53330.16</v>
      </c>
      <c r="L197" s="4">
        <v>-52102.43</v>
      </c>
      <c r="M197" s="4">
        <v>0</v>
      </c>
      <c r="N197" s="4">
        <v>0</v>
      </c>
      <c r="O197" s="4">
        <v>-53176.88</v>
      </c>
      <c r="P197" s="4">
        <v>-53176.86</v>
      </c>
      <c r="Q197" s="4">
        <v>0</v>
      </c>
      <c r="R197" s="4">
        <v>0</v>
      </c>
      <c r="S197" s="4">
        <v>9271.43</v>
      </c>
      <c r="T197" s="4">
        <v>-53176.51</v>
      </c>
      <c r="U197" s="4">
        <v>0</v>
      </c>
      <c r="V197" s="4">
        <v>3165.41</v>
      </c>
      <c r="W197" s="4">
        <v>-78.959999999999994</v>
      </c>
      <c r="X197" s="4">
        <v>-37090.11</v>
      </c>
      <c r="Y197" s="4">
        <v>0</v>
      </c>
      <c r="Z197" s="4">
        <v>0</v>
      </c>
      <c r="AA197" s="4">
        <v>0</v>
      </c>
      <c r="AB197" s="4">
        <v>22829861.09</v>
      </c>
    </row>
    <row r="198" spans="1:28" x14ac:dyDescent="0.25">
      <c r="A198" t="s">
        <v>177</v>
      </c>
      <c r="B198" s="4">
        <v>2118095.9300000002</v>
      </c>
      <c r="C198" s="4">
        <v>-32918.089999999997</v>
      </c>
      <c r="D198" s="4">
        <v>-155272.45000000001</v>
      </c>
      <c r="E198" s="4">
        <v>-94095.77</v>
      </c>
      <c r="F198" s="4">
        <v>0</v>
      </c>
      <c r="G198" s="4">
        <v>-89604.22</v>
      </c>
      <c r="H198" s="4">
        <v>-89604.19</v>
      </c>
      <c r="I198" s="4">
        <v>0</v>
      </c>
      <c r="J198" s="4">
        <v>-89604.22</v>
      </c>
      <c r="K198" s="4">
        <v>-89604.54</v>
      </c>
      <c r="L198" s="4">
        <v>-89604.21</v>
      </c>
      <c r="M198" s="4">
        <v>0</v>
      </c>
      <c r="N198" s="4">
        <v>0</v>
      </c>
      <c r="O198" s="4">
        <v>-89603.88</v>
      </c>
      <c r="P198" s="4">
        <v>-89604.21</v>
      </c>
      <c r="Q198" s="4">
        <v>0</v>
      </c>
      <c r="R198" s="4">
        <v>0</v>
      </c>
      <c r="S198" s="4">
        <v>0</v>
      </c>
      <c r="T198" s="4">
        <v>-89604.56</v>
      </c>
      <c r="U198" s="4">
        <v>0</v>
      </c>
      <c r="V198" s="4">
        <v>285.94</v>
      </c>
      <c r="W198" s="4">
        <v>-134.87</v>
      </c>
      <c r="X198" s="4">
        <v>-92985.02</v>
      </c>
      <c r="Y198" s="4">
        <v>0</v>
      </c>
      <c r="Z198" s="4">
        <v>0</v>
      </c>
      <c r="AA198" s="4">
        <v>0</v>
      </c>
      <c r="AB198" s="4">
        <v>1026141.64</v>
      </c>
    </row>
    <row r="199" spans="1:28" x14ac:dyDescent="0.25">
      <c r="A199" t="s">
        <v>178</v>
      </c>
      <c r="B199" s="4">
        <v>5333.27</v>
      </c>
      <c r="C199" s="4">
        <v>10807.4</v>
      </c>
      <c r="D199" s="4">
        <v>-69570.880000000005</v>
      </c>
      <c r="E199" s="4">
        <v>-29381.24</v>
      </c>
      <c r="F199" s="4">
        <v>0</v>
      </c>
      <c r="G199" s="4">
        <v>-26430.959999999999</v>
      </c>
      <c r="H199" s="4">
        <v>-26431.33</v>
      </c>
      <c r="I199" s="4">
        <v>0</v>
      </c>
      <c r="J199" s="4">
        <v>-26431.3</v>
      </c>
      <c r="K199" s="4">
        <v>-26431.3</v>
      </c>
      <c r="L199" s="4">
        <v>-26430.65</v>
      </c>
      <c r="M199" s="4">
        <v>0</v>
      </c>
      <c r="N199" s="4">
        <v>0</v>
      </c>
      <c r="O199" s="4">
        <v>-26431.29</v>
      </c>
      <c r="P199" s="4">
        <v>-26431.32</v>
      </c>
      <c r="Q199" s="4">
        <v>0</v>
      </c>
      <c r="R199" s="4">
        <v>0</v>
      </c>
      <c r="S199" s="4">
        <v>0</v>
      </c>
      <c r="T199" s="4">
        <v>-26430.99</v>
      </c>
      <c r="U199" s="4">
        <v>0</v>
      </c>
      <c r="V199" s="4">
        <v>0.7</v>
      </c>
      <c r="W199" s="4">
        <v>-40.43</v>
      </c>
      <c r="X199" s="4">
        <v>-28647.52</v>
      </c>
      <c r="Y199" s="4">
        <v>0</v>
      </c>
      <c r="Z199" s="4">
        <v>0</v>
      </c>
      <c r="AA199" s="4">
        <v>0</v>
      </c>
      <c r="AB199" s="4">
        <v>-322947.84000000003</v>
      </c>
    </row>
    <row r="200" spans="1:28" x14ac:dyDescent="0.25">
      <c r="A200" s="5" t="s">
        <v>179</v>
      </c>
      <c r="B200" s="6">
        <v>30888542.829999998</v>
      </c>
      <c r="C200" s="6">
        <v>-90860.88</v>
      </c>
      <c r="D200" s="6">
        <v>-293593.55</v>
      </c>
      <c r="E200" s="6">
        <v>-192227.87</v>
      </c>
      <c r="F200" s="6">
        <v>0</v>
      </c>
      <c r="G200" s="6">
        <v>-184786.06</v>
      </c>
      <c r="H200" s="6">
        <v>-184785.72</v>
      </c>
      <c r="I200" s="6">
        <v>0</v>
      </c>
      <c r="J200" s="6">
        <v>-184785.72</v>
      </c>
      <c r="K200" s="6">
        <v>-184786.04</v>
      </c>
      <c r="L200" s="6">
        <v>-184450.19</v>
      </c>
      <c r="M200" s="6">
        <v>0</v>
      </c>
      <c r="N200" s="6">
        <v>0</v>
      </c>
      <c r="O200" s="6">
        <v>-184743.81</v>
      </c>
      <c r="P200" s="6">
        <v>-184744.16</v>
      </c>
      <c r="Q200" s="6">
        <v>0</v>
      </c>
      <c r="R200" s="6">
        <v>0</v>
      </c>
      <c r="S200" s="6">
        <v>12886.1</v>
      </c>
      <c r="T200" s="6">
        <v>-184743.83</v>
      </c>
      <c r="U200" s="6">
        <v>0</v>
      </c>
      <c r="V200" s="6">
        <v>4171.4399999999996</v>
      </c>
      <c r="W200" s="6">
        <v>-277.31</v>
      </c>
      <c r="X200" s="6">
        <v>-161796.04</v>
      </c>
      <c r="Y200" s="6">
        <v>0</v>
      </c>
      <c r="Z200" s="6">
        <v>0</v>
      </c>
      <c r="AA200" s="6">
        <v>0</v>
      </c>
      <c r="AB200" s="6">
        <v>28689019.190000001</v>
      </c>
    </row>
    <row r="201" spans="1:28" x14ac:dyDescent="0.25">
      <c r="A201" s="7" t="s">
        <v>32</v>
      </c>
    </row>
    <row r="202" spans="1:28" x14ac:dyDescent="0.25">
      <c r="A202" t="s">
        <v>180</v>
      </c>
    </row>
    <row r="203" spans="1:28" x14ac:dyDescent="0.25">
      <c r="A203" t="s">
        <v>175</v>
      </c>
      <c r="B203" s="4">
        <v>-16015024.27</v>
      </c>
      <c r="C203" s="4">
        <v>46371</v>
      </c>
      <c r="D203" s="4">
        <v>46371</v>
      </c>
      <c r="E203" s="4">
        <v>46371</v>
      </c>
      <c r="F203" s="4">
        <v>0</v>
      </c>
      <c r="G203" s="4">
        <v>46372</v>
      </c>
      <c r="H203" s="4">
        <v>46371</v>
      </c>
      <c r="I203" s="4">
        <v>0</v>
      </c>
      <c r="J203" s="4">
        <v>46371</v>
      </c>
      <c r="K203" s="4">
        <v>46371</v>
      </c>
      <c r="L203" s="4">
        <v>49056</v>
      </c>
      <c r="M203" s="4">
        <v>0</v>
      </c>
      <c r="N203" s="4">
        <v>0</v>
      </c>
      <c r="O203" s="4">
        <v>46707</v>
      </c>
      <c r="P203" s="4">
        <v>46707</v>
      </c>
      <c r="Q203" s="4">
        <v>0</v>
      </c>
      <c r="R203" s="4">
        <v>0</v>
      </c>
      <c r="S203" s="4">
        <v>-10870</v>
      </c>
      <c r="T203" s="4">
        <v>46707</v>
      </c>
      <c r="U203" s="4">
        <v>0</v>
      </c>
      <c r="V203" s="4">
        <v>0</v>
      </c>
      <c r="W203" s="4">
        <v>0</v>
      </c>
      <c r="X203" s="4">
        <v>9241</v>
      </c>
      <c r="Y203" s="4">
        <v>0</v>
      </c>
      <c r="Z203" s="4">
        <v>0</v>
      </c>
      <c r="AA203" s="4">
        <v>0</v>
      </c>
      <c r="AB203" s="4">
        <v>-15502878.27</v>
      </c>
    </row>
    <row r="204" spans="1:28" x14ac:dyDescent="0.25">
      <c r="A204" t="s">
        <v>107</v>
      </c>
      <c r="B204" s="4">
        <v>-25206883.800000001</v>
      </c>
      <c r="C204" s="4">
        <v>135471</v>
      </c>
      <c r="D204" s="4">
        <v>135471</v>
      </c>
      <c r="E204" s="4">
        <v>135471</v>
      </c>
      <c r="F204" s="4">
        <v>0</v>
      </c>
      <c r="G204" s="4">
        <v>135471</v>
      </c>
      <c r="H204" s="4">
        <v>135471</v>
      </c>
      <c r="I204" s="4">
        <v>0</v>
      </c>
      <c r="J204" s="4">
        <v>135471</v>
      </c>
      <c r="K204" s="4">
        <v>135471</v>
      </c>
      <c r="L204" s="4">
        <v>135471</v>
      </c>
      <c r="M204" s="4">
        <v>0</v>
      </c>
      <c r="N204" s="4">
        <v>0</v>
      </c>
      <c r="O204" s="4">
        <v>135471</v>
      </c>
      <c r="P204" s="4">
        <v>135263.1</v>
      </c>
      <c r="Q204" s="4">
        <v>0</v>
      </c>
      <c r="R204" s="4">
        <v>0</v>
      </c>
      <c r="S204" s="4">
        <v>-50309.49</v>
      </c>
      <c r="T204" s="4">
        <v>89333.16</v>
      </c>
      <c r="U204" s="4">
        <v>0</v>
      </c>
      <c r="V204" s="4">
        <v>0</v>
      </c>
      <c r="W204" s="4">
        <v>0</v>
      </c>
      <c r="X204" s="4">
        <v>175478.1</v>
      </c>
      <c r="Y204" s="4">
        <v>0</v>
      </c>
      <c r="Z204" s="4">
        <v>0</v>
      </c>
      <c r="AA204" s="4">
        <v>0</v>
      </c>
      <c r="AB204" s="4">
        <v>-23637879.93</v>
      </c>
    </row>
    <row r="205" spans="1:28" x14ac:dyDescent="0.25">
      <c r="A205" s="5" t="s">
        <v>181</v>
      </c>
      <c r="B205" s="6">
        <v>-41221908.07</v>
      </c>
      <c r="C205" s="6">
        <v>181842</v>
      </c>
      <c r="D205" s="6">
        <v>181842</v>
      </c>
      <c r="E205" s="6">
        <v>181842</v>
      </c>
      <c r="F205" s="6">
        <v>0</v>
      </c>
      <c r="G205" s="6">
        <v>181843</v>
      </c>
      <c r="H205" s="6">
        <v>181842</v>
      </c>
      <c r="I205" s="6">
        <v>0</v>
      </c>
      <c r="J205" s="6">
        <v>181842</v>
      </c>
      <c r="K205" s="6">
        <v>181842</v>
      </c>
      <c r="L205" s="6">
        <v>184527</v>
      </c>
      <c r="M205" s="6">
        <v>0</v>
      </c>
      <c r="N205" s="6">
        <v>0</v>
      </c>
      <c r="O205" s="6">
        <v>182178</v>
      </c>
      <c r="P205" s="6">
        <v>181970.1</v>
      </c>
      <c r="Q205" s="6">
        <v>0</v>
      </c>
      <c r="R205" s="6">
        <v>0</v>
      </c>
      <c r="S205" s="6">
        <v>-61179.49</v>
      </c>
      <c r="T205" s="6">
        <v>136040.16</v>
      </c>
      <c r="U205" s="6">
        <v>0</v>
      </c>
      <c r="V205" s="6">
        <v>0</v>
      </c>
      <c r="W205" s="6">
        <v>0</v>
      </c>
      <c r="X205" s="6">
        <v>184719.1</v>
      </c>
      <c r="Y205" s="6">
        <v>0</v>
      </c>
      <c r="Z205" s="6">
        <v>0</v>
      </c>
      <c r="AA205" s="6">
        <v>0</v>
      </c>
      <c r="AB205" s="6">
        <v>-39140758.200000003</v>
      </c>
    </row>
    <row r="206" spans="1:28" x14ac:dyDescent="0.25">
      <c r="A206" s="7" t="s">
        <v>32</v>
      </c>
    </row>
    <row r="207" spans="1:28" x14ac:dyDescent="0.25">
      <c r="A207" t="s">
        <v>182</v>
      </c>
    </row>
    <row r="208" spans="1:28" x14ac:dyDescent="0.25">
      <c r="A208" t="s">
        <v>175</v>
      </c>
      <c r="B208" s="4">
        <v>16015024.27</v>
      </c>
      <c r="C208" s="4">
        <v>-46371</v>
      </c>
      <c r="D208" s="4">
        <v>-46371</v>
      </c>
      <c r="E208" s="4">
        <v>-46371</v>
      </c>
      <c r="F208" s="4">
        <v>0</v>
      </c>
      <c r="G208" s="4">
        <v>-46372</v>
      </c>
      <c r="H208" s="4">
        <v>-46371</v>
      </c>
      <c r="I208" s="4">
        <v>0</v>
      </c>
      <c r="J208" s="4">
        <v>-46371</v>
      </c>
      <c r="K208" s="4">
        <v>-46371</v>
      </c>
      <c r="L208" s="4">
        <v>-49056</v>
      </c>
      <c r="M208" s="4">
        <v>0</v>
      </c>
      <c r="N208" s="4">
        <v>0</v>
      </c>
      <c r="O208" s="4">
        <v>-46707</v>
      </c>
      <c r="P208" s="4">
        <v>-46707</v>
      </c>
      <c r="Q208" s="4">
        <v>0</v>
      </c>
      <c r="R208" s="4">
        <v>0</v>
      </c>
      <c r="S208" s="4">
        <v>10870</v>
      </c>
      <c r="T208" s="4">
        <v>-46707</v>
      </c>
      <c r="U208" s="4">
        <v>0</v>
      </c>
      <c r="V208" s="4">
        <v>0</v>
      </c>
      <c r="W208" s="4">
        <v>0</v>
      </c>
      <c r="X208" s="4">
        <v>-9241</v>
      </c>
      <c r="Y208" s="4">
        <v>0</v>
      </c>
      <c r="Z208" s="4">
        <v>0</v>
      </c>
      <c r="AA208" s="4">
        <v>0</v>
      </c>
      <c r="AB208" s="4">
        <v>15502878.27</v>
      </c>
    </row>
    <row r="209" spans="1:28" x14ac:dyDescent="0.25">
      <c r="A209" s="5" t="s">
        <v>183</v>
      </c>
      <c r="B209" s="6">
        <v>16015024.27</v>
      </c>
      <c r="C209" s="6">
        <v>-46371</v>
      </c>
      <c r="D209" s="6">
        <v>-46371</v>
      </c>
      <c r="E209" s="6">
        <v>-46371</v>
      </c>
      <c r="F209" s="6">
        <v>0</v>
      </c>
      <c r="G209" s="6">
        <v>-46372</v>
      </c>
      <c r="H209" s="6">
        <v>-46371</v>
      </c>
      <c r="I209" s="6">
        <v>0</v>
      </c>
      <c r="J209" s="6">
        <v>-46371</v>
      </c>
      <c r="K209" s="6">
        <v>-46371</v>
      </c>
      <c r="L209" s="6">
        <v>-49056</v>
      </c>
      <c r="M209" s="6">
        <v>0</v>
      </c>
      <c r="N209" s="6">
        <v>0</v>
      </c>
      <c r="O209" s="6">
        <v>-46707</v>
      </c>
      <c r="P209" s="6">
        <v>-46707</v>
      </c>
      <c r="Q209" s="6">
        <v>0</v>
      </c>
      <c r="R209" s="6">
        <v>0</v>
      </c>
      <c r="S209" s="6">
        <v>10870</v>
      </c>
      <c r="T209" s="6">
        <v>-46707</v>
      </c>
      <c r="U209" s="6">
        <v>0</v>
      </c>
      <c r="V209" s="6">
        <v>0</v>
      </c>
      <c r="W209" s="6">
        <v>0</v>
      </c>
      <c r="X209" s="6">
        <v>-9241</v>
      </c>
      <c r="Y209" s="6">
        <v>0</v>
      </c>
      <c r="Z209" s="6">
        <v>0</v>
      </c>
      <c r="AA209" s="6">
        <v>0</v>
      </c>
      <c r="AB209" s="6">
        <v>15502878.27</v>
      </c>
    </row>
    <row r="210" spans="1:28" x14ac:dyDescent="0.25">
      <c r="A210" s="7" t="s">
        <v>32</v>
      </c>
    </row>
    <row r="211" spans="1:28" x14ac:dyDescent="0.25">
      <c r="A211" t="s">
        <v>184</v>
      </c>
    </row>
    <row r="212" spans="1:28" x14ac:dyDescent="0.25">
      <c r="A212" t="s">
        <v>176</v>
      </c>
      <c r="B212" s="4">
        <v>-70487175.299999997</v>
      </c>
      <c r="C212" s="4">
        <v>160374</v>
      </c>
      <c r="D212" s="4">
        <v>160374</v>
      </c>
      <c r="E212" s="4">
        <v>160376</v>
      </c>
      <c r="F212" s="4">
        <v>0</v>
      </c>
      <c r="G212" s="4">
        <v>160375</v>
      </c>
      <c r="H212" s="4">
        <v>160374</v>
      </c>
      <c r="I212" s="4">
        <v>0</v>
      </c>
      <c r="J212" s="4">
        <v>160374</v>
      </c>
      <c r="K212" s="4">
        <v>160374</v>
      </c>
      <c r="L212" s="4">
        <v>156682</v>
      </c>
      <c r="M212" s="4">
        <v>0</v>
      </c>
      <c r="N212" s="4">
        <v>0</v>
      </c>
      <c r="O212" s="4">
        <v>159913</v>
      </c>
      <c r="P212" s="4">
        <v>159913</v>
      </c>
      <c r="Q212" s="4">
        <v>0</v>
      </c>
      <c r="R212" s="4">
        <v>0</v>
      </c>
      <c r="S212" s="4">
        <v>-27881</v>
      </c>
      <c r="T212" s="4">
        <v>159912</v>
      </c>
      <c r="U212" s="4">
        <v>0</v>
      </c>
      <c r="V212" s="4">
        <v>0</v>
      </c>
      <c r="W212" s="4">
        <v>0</v>
      </c>
      <c r="X212" s="4">
        <v>111522</v>
      </c>
      <c r="Y212" s="4">
        <v>0</v>
      </c>
      <c r="Z212" s="4">
        <v>0</v>
      </c>
      <c r="AA212" s="4">
        <v>0</v>
      </c>
      <c r="AB212" s="4">
        <v>-68644493.299999997</v>
      </c>
    </row>
    <row r="213" spans="1:28" x14ac:dyDescent="0.25">
      <c r="A213" t="s">
        <v>177</v>
      </c>
      <c r="B213" s="4">
        <v>-6369519.71</v>
      </c>
      <c r="C213" s="4">
        <v>98991</v>
      </c>
      <c r="D213" s="4">
        <v>466934</v>
      </c>
      <c r="E213" s="4">
        <v>282964</v>
      </c>
      <c r="F213" s="4">
        <v>0</v>
      </c>
      <c r="G213" s="4">
        <v>269457</v>
      </c>
      <c r="H213" s="4">
        <v>269457</v>
      </c>
      <c r="I213" s="4">
        <v>0</v>
      </c>
      <c r="J213" s="4">
        <v>269457</v>
      </c>
      <c r="K213" s="4">
        <v>269458</v>
      </c>
      <c r="L213" s="4">
        <v>269457</v>
      </c>
      <c r="M213" s="4">
        <v>0</v>
      </c>
      <c r="N213" s="4">
        <v>0</v>
      </c>
      <c r="O213" s="4">
        <v>269456</v>
      </c>
      <c r="P213" s="4">
        <v>269457</v>
      </c>
      <c r="Q213" s="4">
        <v>0</v>
      </c>
      <c r="R213" s="4">
        <v>0</v>
      </c>
      <c r="S213" s="4">
        <v>0</v>
      </c>
      <c r="T213" s="4">
        <v>269458</v>
      </c>
      <c r="U213" s="4">
        <v>0</v>
      </c>
      <c r="V213" s="4">
        <v>0</v>
      </c>
      <c r="W213" s="4">
        <v>0</v>
      </c>
      <c r="X213" s="4">
        <v>279586</v>
      </c>
      <c r="Y213" s="4">
        <v>0</v>
      </c>
      <c r="Z213" s="4">
        <v>0</v>
      </c>
      <c r="AA213" s="4">
        <v>0</v>
      </c>
      <c r="AB213" s="4">
        <v>-3085387.71</v>
      </c>
    </row>
    <row r="214" spans="1:28" x14ac:dyDescent="0.25">
      <c r="A214" t="s">
        <v>95</v>
      </c>
      <c r="B214" s="4">
        <v>-7707220.7599999998</v>
      </c>
      <c r="C214" s="4">
        <v>-42794.92</v>
      </c>
      <c r="D214" s="4">
        <v>-64687.97</v>
      </c>
      <c r="E214" s="4">
        <v>-58201.57</v>
      </c>
      <c r="F214" s="4">
        <v>0</v>
      </c>
      <c r="G214" s="4">
        <v>-63382.54</v>
      </c>
      <c r="H214" s="4">
        <v>-64972.37</v>
      </c>
      <c r="I214" s="4">
        <v>0</v>
      </c>
      <c r="J214" s="4">
        <v>-68393.72</v>
      </c>
      <c r="K214" s="4">
        <v>-72634.44</v>
      </c>
      <c r="L214" s="4">
        <v>-76799.73</v>
      </c>
      <c r="M214" s="4">
        <v>0</v>
      </c>
      <c r="N214" s="4">
        <v>0</v>
      </c>
      <c r="O214" s="4">
        <v>0</v>
      </c>
      <c r="P214" s="4">
        <v>-109657.8</v>
      </c>
      <c r="Q214" s="4">
        <v>0</v>
      </c>
      <c r="R214" s="4">
        <v>0</v>
      </c>
      <c r="S214" s="4">
        <v>0</v>
      </c>
      <c r="T214" s="4">
        <v>-123035.86</v>
      </c>
      <c r="U214" s="4">
        <v>0</v>
      </c>
      <c r="V214" s="4">
        <v>0</v>
      </c>
      <c r="W214" s="4">
        <v>0</v>
      </c>
      <c r="X214" s="4">
        <v>-79015.06</v>
      </c>
      <c r="Y214" s="4">
        <v>0</v>
      </c>
      <c r="Z214" s="4">
        <v>0</v>
      </c>
      <c r="AA214" s="4">
        <v>0</v>
      </c>
      <c r="AB214" s="4">
        <v>-8530796.7400000002</v>
      </c>
    </row>
    <row r="215" spans="1:28" x14ac:dyDescent="0.25">
      <c r="A215" t="s">
        <v>97</v>
      </c>
      <c r="B215" s="4">
        <v>-1401433.7</v>
      </c>
      <c r="C215" s="4">
        <v>0</v>
      </c>
      <c r="D215" s="4">
        <v>0</v>
      </c>
      <c r="E215" s="4">
        <v>20122.72</v>
      </c>
      <c r="F215" s="4">
        <v>0</v>
      </c>
      <c r="G215" s="4">
        <v>18056.330000000002</v>
      </c>
      <c r="H215" s="4">
        <v>9544.5</v>
      </c>
      <c r="I215" s="4">
        <v>0</v>
      </c>
      <c r="J215" s="4">
        <v>-177133.74</v>
      </c>
      <c r="K215" s="4">
        <v>-4552830.7300000004</v>
      </c>
      <c r="L215" s="4">
        <v>33432.28</v>
      </c>
      <c r="M215" s="4">
        <v>0</v>
      </c>
      <c r="N215" s="4">
        <v>0</v>
      </c>
      <c r="O215" s="4">
        <v>33432</v>
      </c>
      <c r="P215" s="4">
        <v>33432.21</v>
      </c>
      <c r="Q215" s="4">
        <v>0</v>
      </c>
      <c r="R215" s="4">
        <v>0</v>
      </c>
      <c r="S215" s="4">
        <v>2780.61</v>
      </c>
      <c r="T215" s="4">
        <v>33432.019999999997</v>
      </c>
      <c r="U215" s="4">
        <v>0</v>
      </c>
      <c r="V215" s="4">
        <v>0</v>
      </c>
      <c r="W215" s="4">
        <v>0</v>
      </c>
      <c r="X215" s="4">
        <v>33432.11</v>
      </c>
      <c r="Y215" s="4">
        <v>0</v>
      </c>
      <c r="Z215" s="4">
        <v>0</v>
      </c>
      <c r="AA215" s="4">
        <v>0</v>
      </c>
      <c r="AB215" s="4">
        <v>-5913733.3899999997</v>
      </c>
    </row>
    <row r="216" spans="1:28" x14ac:dyDescent="0.25">
      <c r="A216" t="s">
        <v>99</v>
      </c>
      <c r="B216" s="4">
        <v>-8282351.4299999997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-8282351.4299999997</v>
      </c>
    </row>
    <row r="217" spans="1:28" x14ac:dyDescent="0.25">
      <c r="A217" t="s">
        <v>100</v>
      </c>
      <c r="B217" s="4">
        <v>1905963.27</v>
      </c>
      <c r="C217" s="4">
        <v>44707.95</v>
      </c>
      <c r="D217" s="4">
        <v>24552.99</v>
      </c>
      <c r="E217" s="4">
        <v>4740.33</v>
      </c>
      <c r="F217" s="4">
        <v>0</v>
      </c>
      <c r="G217" s="4">
        <v>6865.74</v>
      </c>
      <c r="H217" s="4">
        <v>6384.21</v>
      </c>
      <c r="I217" s="4">
        <v>0</v>
      </c>
      <c r="J217" s="4">
        <v>-32353.02</v>
      </c>
      <c r="K217" s="4">
        <v>50079.33</v>
      </c>
      <c r="L217" s="4">
        <v>5977.02</v>
      </c>
      <c r="M217" s="4">
        <v>0</v>
      </c>
      <c r="N217" s="4">
        <v>0</v>
      </c>
      <c r="O217" s="4">
        <v>8770.86</v>
      </c>
      <c r="P217" s="4">
        <v>74710.23</v>
      </c>
      <c r="Q217" s="4">
        <v>0</v>
      </c>
      <c r="R217" s="4">
        <v>0</v>
      </c>
      <c r="S217" s="4">
        <v>0</v>
      </c>
      <c r="T217" s="4">
        <v>8159.13</v>
      </c>
      <c r="U217" s="4">
        <v>0</v>
      </c>
      <c r="V217" s="4">
        <v>0</v>
      </c>
      <c r="W217" s="4">
        <v>0</v>
      </c>
      <c r="X217" s="4">
        <v>3819.27</v>
      </c>
      <c r="Y217" s="4">
        <v>0</v>
      </c>
      <c r="Z217" s="4">
        <v>0</v>
      </c>
      <c r="AA217" s="4">
        <v>0</v>
      </c>
      <c r="AB217" s="4">
        <v>2112377.31</v>
      </c>
    </row>
    <row r="218" spans="1:28" x14ac:dyDescent="0.25">
      <c r="A218" t="s">
        <v>102</v>
      </c>
      <c r="B218" s="4">
        <v>-2280899.04</v>
      </c>
      <c r="C218" s="4">
        <v>-582297.03</v>
      </c>
      <c r="D218" s="4">
        <v>-6300</v>
      </c>
      <c r="E218" s="4">
        <v>-233310</v>
      </c>
      <c r="F218" s="4">
        <v>0</v>
      </c>
      <c r="G218" s="4">
        <v>-628641.72</v>
      </c>
      <c r="H218" s="4">
        <v>-408627.03</v>
      </c>
      <c r="I218" s="4">
        <v>0</v>
      </c>
      <c r="J218" s="4">
        <v>-248397.03</v>
      </c>
      <c r="K218" s="4">
        <v>-299637.03000000003</v>
      </c>
      <c r="L218" s="4">
        <v>1295312.97</v>
      </c>
      <c r="M218" s="4">
        <v>0</v>
      </c>
      <c r="N218" s="4">
        <v>0</v>
      </c>
      <c r="O218" s="4">
        <v>-138987.03</v>
      </c>
      <c r="P218" s="4">
        <v>-138987.03</v>
      </c>
      <c r="Q218" s="4">
        <v>0</v>
      </c>
      <c r="R218" s="4">
        <v>0</v>
      </c>
      <c r="S218" s="4">
        <v>0</v>
      </c>
      <c r="T218" s="4">
        <v>-138987.03</v>
      </c>
      <c r="U218" s="4">
        <v>-2579430</v>
      </c>
      <c r="V218" s="4">
        <v>0</v>
      </c>
      <c r="W218" s="4">
        <v>66885.210000000006</v>
      </c>
      <c r="X218" s="4">
        <v>-123447.03</v>
      </c>
      <c r="Y218" s="4">
        <v>0</v>
      </c>
      <c r="Z218" s="4">
        <v>0</v>
      </c>
      <c r="AA218" s="4">
        <v>0</v>
      </c>
      <c r="AB218" s="4">
        <v>-6445748.8200000003</v>
      </c>
    </row>
    <row r="219" spans="1:28" x14ac:dyDescent="0.25">
      <c r="A219" t="s">
        <v>103</v>
      </c>
      <c r="B219" s="4">
        <v>11616670.25</v>
      </c>
      <c r="C219" s="4">
        <v>47772.79</v>
      </c>
      <c r="D219" s="4">
        <v>92142.87</v>
      </c>
      <c r="E219" s="4">
        <v>83027.490000000005</v>
      </c>
      <c r="F219" s="4">
        <v>0</v>
      </c>
      <c r="G219" s="4">
        <v>89664.51</v>
      </c>
      <c r="H219" s="4">
        <v>93494.85</v>
      </c>
      <c r="I219" s="4">
        <v>0</v>
      </c>
      <c r="J219" s="4">
        <v>92957.24</v>
      </c>
      <c r="K219" s="4">
        <v>95766.42</v>
      </c>
      <c r="L219" s="4">
        <v>103615.39</v>
      </c>
      <c r="M219" s="4">
        <v>0</v>
      </c>
      <c r="N219" s="4">
        <v>0</v>
      </c>
      <c r="O219" s="4">
        <v>92429.74</v>
      </c>
      <c r="P219" s="4">
        <v>58880.22</v>
      </c>
      <c r="Q219" s="4">
        <v>0</v>
      </c>
      <c r="R219" s="4">
        <v>0</v>
      </c>
      <c r="S219" s="4">
        <v>0</v>
      </c>
      <c r="T219" s="4">
        <v>135504.76999999999</v>
      </c>
      <c r="U219" s="4">
        <v>0</v>
      </c>
      <c r="V219" s="4">
        <v>0</v>
      </c>
      <c r="W219" s="4">
        <v>0</v>
      </c>
      <c r="X219" s="4">
        <v>90502.98</v>
      </c>
      <c r="Y219" s="4">
        <v>0</v>
      </c>
      <c r="Z219" s="4">
        <v>0</v>
      </c>
      <c r="AA219" s="4">
        <v>0</v>
      </c>
      <c r="AB219" s="4">
        <v>12692429.52</v>
      </c>
    </row>
    <row r="220" spans="1:28" x14ac:dyDescent="0.25">
      <c r="A220" t="s">
        <v>105</v>
      </c>
      <c r="B220" s="4">
        <v>-149212999.41</v>
      </c>
      <c r="C220" s="4">
        <v>47983.11</v>
      </c>
      <c r="D220" s="4">
        <v>47983.11</v>
      </c>
      <c r="E220" s="4">
        <v>47983.11</v>
      </c>
      <c r="F220" s="4">
        <v>0</v>
      </c>
      <c r="G220" s="4">
        <v>47983.11</v>
      </c>
      <c r="H220" s="4">
        <v>47983.11</v>
      </c>
      <c r="I220" s="4">
        <v>-6408.36</v>
      </c>
      <c r="J220" s="4">
        <v>47983.11</v>
      </c>
      <c r="K220" s="4">
        <v>47983.53</v>
      </c>
      <c r="L220" s="4">
        <v>47983.11</v>
      </c>
      <c r="M220" s="4">
        <v>-50808.18</v>
      </c>
      <c r="N220" s="4">
        <v>0</v>
      </c>
      <c r="O220" s="4">
        <v>98791.29</v>
      </c>
      <c r="P220" s="4">
        <v>47983.32</v>
      </c>
      <c r="Q220" s="4">
        <v>0</v>
      </c>
      <c r="R220" s="4">
        <v>0</v>
      </c>
      <c r="S220" s="4">
        <v>-411748.68</v>
      </c>
      <c r="T220" s="4">
        <v>311364.90000000002</v>
      </c>
      <c r="U220" s="4">
        <v>0</v>
      </c>
      <c r="V220" s="4">
        <v>0</v>
      </c>
      <c r="W220" s="4">
        <v>0</v>
      </c>
      <c r="X220" s="4">
        <v>4639.32</v>
      </c>
      <c r="Y220" s="4">
        <v>0</v>
      </c>
      <c r="Z220" s="4">
        <v>0</v>
      </c>
      <c r="AA220" s="4">
        <v>0</v>
      </c>
      <c r="AB220" s="4">
        <v>-148835320.5</v>
      </c>
    </row>
    <row r="221" spans="1:28" x14ac:dyDescent="0.25">
      <c r="A221" t="s">
        <v>106</v>
      </c>
      <c r="B221" s="4">
        <v>-1892934.54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105162.96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-1787771.58</v>
      </c>
    </row>
    <row r="222" spans="1:28" x14ac:dyDescent="0.25">
      <c r="A222" t="s">
        <v>108</v>
      </c>
      <c r="B222" s="4">
        <v>-659476.86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-659476.86</v>
      </c>
    </row>
    <row r="223" spans="1:28" x14ac:dyDescent="0.25">
      <c r="A223" t="s">
        <v>109</v>
      </c>
      <c r="B223" s="4">
        <v>-680326.36</v>
      </c>
      <c r="C223" s="4">
        <v>7892.22</v>
      </c>
      <c r="D223" s="4">
        <v>7892.22</v>
      </c>
      <c r="E223" s="4">
        <v>7892.22</v>
      </c>
      <c r="F223" s="4">
        <v>0</v>
      </c>
      <c r="G223" s="4">
        <v>7892.22</v>
      </c>
      <c r="H223" s="4">
        <v>7892.22</v>
      </c>
      <c r="I223" s="4">
        <v>0</v>
      </c>
      <c r="J223" s="4">
        <v>7892.22</v>
      </c>
      <c r="K223" s="4">
        <v>7892.22</v>
      </c>
      <c r="L223" s="4">
        <v>7892.22</v>
      </c>
      <c r="M223" s="4">
        <v>0</v>
      </c>
      <c r="N223" s="4">
        <v>0</v>
      </c>
      <c r="O223" s="4">
        <v>7892.22</v>
      </c>
      <c r="P223" s="4">
        <v>7892.22</v>
      </c>
      <c r="Q223" s="4">
        <v>0</v>
      </c>
      <c r="R223" s="4">
        <v>0</v>
      </c>
      <c r="S223" s="4">
        <v>-138020.4</v>
      </c>
      <c r="T223" s="4">
        <v>-118626.48</v>
      </c>
      <c r="U223" s="4">
        <v>0</v>
      </c>
      <c r="V223" s="4">
        <v>0</v>
      </c>
      <c r="W223" s="4">
        <v>0</v>
      </c>
      <c r="X223" s="4">
        <v>-179758.53</v>
      </c>
      <c r="Y223" s="4">
        <v>0</v>
      </c>
      <c r="Z223" s="4">
        <v>0</v>
      </c>
      <c r="AA223" s="4">
        <v>0</v>
      </c>
      <c r="AB223" s="4">
        <v>-1037809.57</v>
      </c>
    </row>
    <row r="224" spans="1:28" x14ac:dyDescent="0.25">
      <c r="A224" t="s">
        <v>110</v>
      </c>
      <c r="B224" s="4">
        <v>-111085000.73</v>
      </c>
      <c r="C224" s="4">
        <v>-813388.59</v>
      </c>
      <c r="D224" s="4">
        <v>-813388.59</v>
      </c>
      <c r="E224" s="4">
        <v>-813388.59</v>
      </c>
      <c r="F224" s="4">
        <v>0</v>
      </c>
      <c r="G224" s="4">
        <v>-813388.59</v>
      </c>
      <c r="H224" s="4">
        <v>-813388.59</v>
      </c>
      <c r="I224" s="4">
        <v>0</v>
      </c>
      <c r="J224" s="4">
        <v>-813388.59</v>
      </c>
      <c r="K224" s="4">
        <v>-813388.59</v>
      </c>
      <c r="L224" s="4">
        <v>-813388.59</v>
      </c>
      <c r="M224" s="4">
        <v>205709.48</v>
      </c>
      <c r="N224" s="4">
        <v>0</v>
      </c>
      <c r="O224" s="4">
        <v>-1019096.18</v>
      </c>
      <c r="P224" s="4">
        <v>-812838.18</v>
      </c>
      <c r="Q224" s="4">
        <v>0</v>
      </c>
      <c r="R224" s="4">
        <v>0</v>
      </c>
      <c r="S224" s="4">
        <v>552602.18999999994</v>
      </c>
      <c r="T224" s="4">
        <v>-1227980.25</v>
      </c>
      <c r="U224" s="4">
        <v>0</v>
      </c>
      <c r="V224" s="4">
        <v>0</v>
      </c>
      <c r="W224" s="4">
        <v>0</v>
      </c>
      <c r="X224" s="4">
        <v>1043620.2</v>
      </c>
      <c r="Y224" s="4">
        <v>0</v>
      </c>
      <c r="Z224" s="4">
        <v>0</v>
      </c>
      <c r="AA224" s="4">
        <v>0</v>
      </c>
      <c r="AB224" s="4">
        <v>-118850092.19</v>
      </c>
    </row>
    <row r="225" spans="1:28" x14ac:dyDescent="0.25">
      <c r="A225" t="s">
        <v>111</v>
      </c>
      <c r="B225" s="4">
        <v>-6521.25</v>
      </c>
      <c r="C225" s="4">
        <v>260.39999999999998</v>
      </c>
      <c r="D225" s="4">
        <v>260.39999999999998</v>
      </c>
      <c r="E225" s="4">
        <v>260.39999999999998</v>
      </c>
      <c r="F225" s="4">
        <v>0</v>
      </c>
      <c r="G225" s="4">
        <v>260.39999999999998</v>
      </c>
      <c r="H225" s="4">
        <v>260.39999999999998</v>
      </c>
      <c r="I225" s="4">
        <v>0</v>
      </c>
      <c r="J225" s="4">
        <v>260.39999999999998</v>
      </c>
      <c r="K225" s="4">
        <v>260.39999999999998</v>
      </c>
      <c r="L225" s="4">
        <v>260.39999999999998</v>
      </c>
      <c r="M225" s="4">
        <v>0</v>
      </c>
      <c r="N225" s="4">
        <v>0</v>
      </c>
      <c r="O225" s="4">
        <v>260.39999999999998</v>
      </c>
      <c r="P225" s="4">
        <v>260.39999999999998</v>
      </c>
      <c r="Q225" s="4">
        <v>0</v>
      </c>
      <c r="R225" s="4">
        <v>0</v>
      </c>
      <c r="S225" s="4">
        <v>-2788.8</v>
      </c>
      <c r="T225" s="4">
        <v>-2295.9299999999998</v>
      </c>
      <c r="U225" s="4">
        <v>0</v>
      </c>
      <c r="V225" s="4">
        <v>0</v>
      </c>
      <c r="W225" s="4">
        <v>0</v>
      </c>
      <c r="X225" s="4">
        <v>27.93</v>
      </c>
      <c r="Y225" s="4">
        <v>0</v>
      </c>
      <c r="Z225" s="4">
        <v>0</v>
      </c>
      <c r="AA225" s="4">
        <v>0</v>
      </c>
      <c r="AB225" s="4">
        <v>-8974.0499999999993</v>
      </c>
    </row>
    <row r="226" spans="1:28" x14ac:dyDescent="0.25">
      <c r="A226" t="s">
        <v>185</v>
      </c>
      <c r="B226" s="4">
        <v>30194091.219999999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30194091.219999999</v>
      </c>
    </row>
    <row r="227" spans="1:28" x14ac:dyDescent="0.25">
      <c r="A227" t="s">
        <v>113</v>
      </c>
      <c r="B227" s="4">
        <v>-3431802.99</v>
      </c>
      <c r="C227" s="4">
        <v>284522.28000000003</v>
      </c>
      <c r="D227" s="4">
        <v>286125</v>
      </c>
      <c r="E227" s="4">
        <v>286125</v>
      </c>
      <c r="F227" s="4">
        <v>0</v>
      </c>
      <c r="G227" s="4">
        <v>286125</v>
      </c>
      <c r="H227" s="4">
        <v>286125</v>
      </c>
      <c r="I227" s="4">
        <v>0</v>
      </c>
      <c r="J227" s="4">
        <v>286125</v>
      </c>
      <c r="K227" s="4">
        <v>286125</v>
      </c>
      <c r="L227" s="4">
        <v>286125</v>
      </c>
      <c r="M227" s="4">
        <v>0</v>
      </c>
      <c r="N227" s="4">
        <v>0</v>
      </c>
      <c r="O227" s="4">
        <v>286125</v>
      </c>
      <c r="P227" s="4">
        <v>286310.21999999997</v>
      </c>
      <c r="Q227" s="4">
        <v>0</v>
      </c>
      <c r="R227" s="4">
        <v>0</v>
      </c>
      <c r="S227" s="4">
        <v>2.1</v>
      </c>
      <c r="T227" s="4">
        <v>285985.34999999998</v>
      </c>
      <c r="U227" s="4">
        <v>0</v>
      </c>
      <c r="V227" s="4">
        <v>0</v>
      </c>
      <c r="W227" s="4">
        <v>0</v>
      </c>
      <c r="X227" s="4">
        <v>285983.25</v>
      </c>
      <c r="Y227" s="4">
        <v>0</v>
      </c>
      <c r="Z227" s="4">
        <v>0</v>
      </c>
      <c r="AA227" s="4">
        <v>0</v>
      </c>
      <c r="AB227" s="4">
        <v>0.21</v>
      </c>
    </row>
    <row r="228" spans="1:28" x14ac:dyDescent="0.25">
      <c r="A228" t="s">
        <v>114</v>
      </c>
      <c r="B228" s="4">
        <v>3525197.97</v>
      </c>
      <c r="C228" s="4">
        <v>73463.67</v>
      </c>
      <c r="D228" s="4">
        <v>73463.67</v>
      </c>
      <c r="E228" s="4">
        <v>73463.67</v>
      </c>
      <c r="F228" s="4">
        <v>0</v>
      </c>
      <c r="G228" s="4">
        <v>73463.67</v>
      </c>
      <c r="H228" s="4">
        <v>-293854.68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3525197.97</v>
      </c>
    </row>
    <row r="229" spans="1:28" x14ac:dyDescent="0.25">
      <c r="A229" t="s">
        <v>186</v>
      </c>
      <c r="B229" s="4">
        <v>0.05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0.05</v>
      </c>
    </row>
    <row r="230" spans="1:28" x14ac:dyDescent="0.25">
      <c r="A230" t="s">
        <v>165</v>
      </c>
      <c r="B230" s="4">
        <v>-69442.92</v>
      </c>
      <c r="C230" s="4">
        <v>-13592.2</v>
      </c>
      <c r="D230" s="4">
        <v>-27987.59</v>
      </c>
      <c r="E230" s="4">
        <v>-6042.89</v>
      </c>
      <c r="F230" s="4">
        <v>0</v>
      </c>
      <c r="G230" s="4">
        <v>-3960.43</v>
      </c>
      <c r="H230" s="4">
        <v>-1155.1600000000001</v>
      </c>
      <c r="I230" s="4">
        <v>0</v>
      </c>
      <c r="J230" s="4">
        <v>-111839.53</v>
      </c>
      <c r="K230" s="4">
        <v>-1637.63</v>
      </c>
      <c r="L230" s="4">
        <v>178.73</v>
      </c>
      <c r="M230" s="4">
        <v>0</v>
      </c>
      <c r="N230" s="4">
        <v>0</v>
      </c>
      <c r="O230" s="4">
        <v>-8603.02</v>
      </c>
      <c r="P230" s="4">
        <v>-836.69</v>
      </c>
      <c r="Q230" s="4">
        <v>0</v>
      </c>
      <c r="R230" s="4">
        <v>0</v>
      </c>
      <c r="S230" s="4">
        <v>0</v>
      </c>
      <c r="T230" s="4">
        <v>-4130.71</v>
      </c>
      <c r="U230" s="4">
        <v>0</v>
      </c>
      <c r="V230" s="4">
        <v>0</v>
      </c>
      <c r="W230" s="4">
        <v>0</v>
      </c>
      <c r="X230" s="4">
        <v>590.63</v>
      </c>
      <c r="Y230" s="4">
        <v>0</v>
      </c>
      <c r="Z230" s="4">
        <v>0</v>
      </c>
      <c r="AA230" s="4">
        <v>0</v>
      </c>
      <c r="AB230" s="4">
        <v>-248459.41</v>
      </c>
    </row>
    <row r="231" spans="1:28" x14ac:dyDescent="0.25">
      <c r="A231" t="s">
        <v>168</v>
      </c>
      <c r="B231" s="4">
        <v>168.6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168.6</v>
      </c>
    </row>
    <row r="232" spans="1:28" x14ac:dyDescent="0.25">
      <c r="A232" s="5" t="s">
        <v>187</v>
      </c>
      <c r="B232" s="6">
        <v>-316325013.63999999</v>
      </c>
      <c r="C232" s="6">
        <v>-686105.32</v>
      </c>
      <c r="D232" s="6">
        <v>247364.11</v>
      </c>
      <c r="E232" s="6">
        <v>-143988.10999999999</v>
      </c>
      <c r="F232" s="6">
        <v>0</v>
      </c>
      <c r="G232" s="6">
        <v>-549230.30000000005</v>
      </c>
      <c r="H232" s="6">
        <v>-700482.54</v>
      </c>
      <c r="I232" s="6">
        <v>-6408.36</v>
      </c>
      <c r="J232" s="6">
        <v>-586456.66</v>
      </c>
      <c r="K232" s="6">
        <v>-4822189.5199999996</v>
      </c>
      <c r="L232" s="6">
        <v>1316727.8</v>
      </c>
      <c r="M232" s="6">
        <v>154901.29999999999</v>
      </c>
      <c r="N232" s="6">
        <v>0</v>
      </c>
      <c r="O232" s="6">
        <v>-209615.72</v>
      </c>
      <c r="P232" s="6">
        <v>-123480.88</v>
      </c>
      <c r="Q232" s="6">
        <v>0</v>
      </c>
      <c r="R232" s="6">
        <v>0</v>
      </c>
      <c r="S232" s="6">
        <v>80108.98</v>
      </c>
      <c r="T232" s="6">
        <v>-411240.09</v>
      </c>
      <c r="U232" s="6">
        <v>-2579430</v>
      </c>
      <c r="V232" s="6">
        <v>0</v>
      </c>
      <c r="W232" s="6">
        <v>66885.210000000006</v>
      </c>
      <c r="X232" s="6">
        <v>1471503.07</v>
      </c>
      <c r="Y232" s="6">
        <v>0</v>
      </c>
      <c r="Z232" s="6">
        <v>0</v>
      </c>
      <c r="AA232" s="6">
        <v>0</v>
      </c>
      <c r="AB232" s="6">
        <v>-323806150.67000002</v>
      </c>
    </row>
    <row r="233" spans="1:28" x14ac:dyDescent="0.25">
      <c r="A233" s="7" t="s">
        <v>32</v>
      </c>
    </row>
    <row r="234" spans="1:28" x14ac:dyDescent="0.25">
      <c r="A234" t="s">
        <v>188</v>
      </c>
    </row>
    <row r="235" spans="1:28" x14ac:dyDescent="0.25">
      <c r="A235" t="s">
        <v>95</v>
      </c>
      <c r="B235" s="4">
        <v>0</v>
      </c>
      <c r="C235" s="4">
        <v>0</v>
      </c>
      <c r="D235" s="4">
        <v>-0.02</v>
      </c>
      <c r="E235" s="4">
        <v>0.01</v>
      </c>
      <c r="F235" s="4">
        <v>0</v>
      </c>
      <c r="G235" s="4">
        <v>0.01</v>
      </c>
      <c r="H235" s="4">
        <v>0.01</v>
      </c>
      <c r="I235" s="4">
        <v>0</v>
      </c>
      <c r="J235" s="4">
        <v>-0.01</v>
      </c>
      <c r="K235" s="4">
        <v>-0.01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-0.01</v>
      </c>
    </row>
    <row r="236" spans="1:28" x14ac:dyDescent="0.25">
      <c r="A236" t="s">
        <v>96</v>
      </c>
      <c r="B236" s="4">
        <v>-4704404.79</v>
      </c>
      <c r="C236" s="4">
        <v>-33634.17</v>
      </c>
      <c r="D236" s="4">
        <v>-37348.949999999997</v>
      </c>
      <c r="E236" s="4">
        <v>-42903.24</v>
      </c>
      <c r="F236" s="4">
        <v>0</v>
      </c>
      <c r="G236" s="4">
        <v>-44846.400000000001</v>
      </c>
      <c r="H236" s="4">
        <v>-46727.07</v>
      </c>
      <c r="I236" s="4">
        <v>0</v>
      </c>
      <c r="J236" s="4">
        <v>-42752.800000000003</v>
      </c>
      <c r="K236" s="4">
        <v>-38787.64</v>
      </c>
      <c r="L236" s="4">
        <v>-46092.27</v>
      </c>
      <c r="M236" s="4">
        <v>0</v>
      </c>
      <c r="N236" s="4">
        <v>0</v>
      </c>
      <c r="O236" s="4">
        <v>0</v>
      </c>
      <c r="P236" s="4">
        <v>-76907.88</v>
      </c>
      <c r="Q236" s="4">
        <v>0</v>
      </c>
      <c r="R236" s="4">
        <v>0</v>
      </c>
      <c r="S236" s="4">
        <v>0</v>
      </c>
      <c r="T236" s="4">
        <v>-5988.52</v>
      </c>
      <c r="U236" s="4">
        <v>0</v>
      </c>
      <c r="V236" s="4">
        <v>0</v>
      </c>
      <c r="W236" s="4">
        <v>0</v>
      </c>
      <c r="X236" s="4">
        <v>-6370.97</v>
      </c>
      <c r="Y236" s="4">
        <v>0</v>
      </c>
      <c r="Z236" s="4">
        <v>0</v>
      </c>
      <c r="AA236" s="4">
        <v>0</v>
      </c>
      <c r="AB236" s="4">
        <v>-5126764.7</v>
      </c>
    </row>
    <row r="237" spans="1:28" x14ac:dyDescent="0.25">
      <c r="A237" t="s">
        <v>97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0.01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0.01</v>
      </c>
    </row>
    <row r="238" spans="1:28" x14ac:dyDescent="0.25">
      <c r="A238" t="s">
        <v>98</v>
      </c>
      <c r="B238" s="4">
        <v>-145029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-145029</v>
      </c>
    </row>
    <row r="239" spans="1:28" x14ac:dyDescent="0.25">
      <c r="A239" t="s">
        <v>101</v>
      </c>
      <c r="B239" s="4">
        <v>-27838317.359999999</v>
      </c>
      <c r="C239" s="4">
        <v>138987.03</v>
      </c>
      <c r="D239" s="4">
        <v>0</v>
      </c>
      <c r="E239" s="4">
        <v>0</v>
      </c>
      <c r="F239" s="4">
        <v>0</v>
      </c>
      <c r="G239" s="4">
        <v>416961.72</v>
      </c>
      <c r="H239" s="4">
        <v>138987.03</v>
      </c>
      <c r="I239" s="4">
        <v>0</v>
      </c>
      <c r="J239" s="4">
        <v>138987.03</v>
      </c>
      <c r="K239" s="4">
        <v>138987.03</v>
      </c>
      <c r="L239" s="4">
        <v>-1484732.97</v>
      </c>
      <c r="M239" s="4">
        <v>0</v>
      </c>
      <c r="N239" s="4">
        <v>0</v>
      </c>
      <c r="O239" s="4">
        <v>-26702.97</v>
      </c>
      <c r="P239" s="4">
        <v>-265472.96999999997</v>
      </c>
      <c r="Q239" s="4">
        <v>0</v>
      </c>
      <c r="R239" s="4">
        <v>0</v>
      </c>
      <c r="S239" s="4">
        <v>66885.210000000006</v>
      </c>
      <c r="T239" s="4">
        <v>-246572.97</v>
      </c>
      <c r="U239" s="4">
        <v>2579430</v>
      </c>
      <c r="V239" s="4">
        <v>0</v>
      </c>
      <c r="W239" s="4">
        <v>-66885.210000000006</v>
      </c>
      <c r="X239" s="4">
        <v>138987.03</v>
      </c>
      <c r="Y239" s="4">
        <v>0</v>
      </c>
      <c r="Z239" s="4">
        <v>0</v>
      </c>
      <c r="AA239" s="4">
        <v>0</v>
      </c>
      <c r="AB239" s="4">
        <v>-26170472.370000001</v>
      </c>
    </row>
    <row r="240" spans="1:28" x14ac:dyDescent="0.25">
      <c r="A240" t="s">
        <v>103</v>
      </c>
      <c r="B240" s="4">
        <v>-0.01</v>
      </c>
      <c r="C240" s="4">
        <v>0</v>
      </c>
      <c r="D240" s="4">
        <v>0</v>
      </c>
      <c r="E240" s="4">
        <v>0.01</v>
      </c>
      <c r="F240" s="4">
        <v>0</v>
      </c>
      <c r="G240" s="4">
        <v>-0.01</v>
      </c>
      <c r="H240" s="4">
        <v>0</v>
      </c>
      <c r="I240" s="4">
        <v>0</v>
      </c>
      <c r="J240" s="4">
        <v>0</v>
      </c>
      <c r="K240" s="4">
        <v>0</v>
      </c>
      <c r="L240" s="4">
        <v>-0.01</v>
      </c>
      <c r="M240" s="4">
        <v>0</v>
      </c>
      <c r="N240" s="4">
        <v>0</v>
      </c>
      <c r="O240" s="4">
        <v>0.01</v>
      </c>
      <c r="P240" s="4">
        <v>0</v>
      </c>
      <c r="Q240" s="4">
        <v>0</v>
      </c>
      <c r="R240" s="4">
        <v>0</v>
      </c>
      <c r="S240" s="4">
        <v>0</v>
      </c>
      <c r="T240" s="4">
        <v>0.01</v>
      </c>
      <c r="U240" s="4">
        <v>0</v>
      </c>
      <c r="V240" s="4">
        <v>0</v>
      </c>
      <c r="W240" s="4">
        <v>0</v>
      </c>
      <c r="X240" s="4">
        <v>-0.01</v>
      </c>
      <c r="Y240" s="4">
        <v>0</v>
      </c>
      <c r="Z240" s="4">
        <v>0</v>
      </c>
      <c r="AA240" s="4">
        <v>0</v>
      </c>
      <c r="AB240" s="4">
        <v>-0.01</v>
      </c>
    </row>
    <row r="241" spans="1:28" x14ac:dyDescent="0.25">
      <c r="A241" t="s">
        <v>104</v>
      </c>
      <c r="B241" s="4">
        <v>25320755.07</v>
      </c>
      <c r="C241" s="4">
        <v>81035.850000000006</v>
      </c>
      <c r="D241" s="4">
        <v>81035.850000000006</v>
      </c>
      <c r="E241" s="4">
        <v>81035.850000000006</v>
      </c>
      <c r="F241" s="4">
        <v>0</v>
      </c>
      <c r="G241" s="4">
        <v>81035.850000000006</v>
      </c>
      <c r="H241" s="4">
        <v>81035.850000000006</v>
      </c>
      <c r="I241" s="4">
        <v>0</v>
      </c>
      <c r="J241" s="4">
        <v>81035.850000000006</v>
      </c>
      <c r="K241" s="4">
        <v>81035.850000000006</v>
      </c>
      <c r="L241" s="4">
        <v>81035.850000000006</v>
      </c>
      <c r="M241" s="4">
        <v>0</v>
      </c>
      <c r="N241" s="4">
        <v>0</v>
      </c>
      <c r="O241" s="4">
        <v>81035.850000000006</v>
      </c>
      <c r="P241" s="4">
        <v>80762.850000000006</v>
      </c>
      <c r="Q241" s="4">
        <v>0</v>
      </c>
      <c r="R241" s="4">
        <v>0</v>
      </c>
      <c r="S241" s="4">
        <v>-1691.55</v>
      </c>
      <c r="T241" s="4">
        <v>79458.12</v>
      </c>
      <c r="U241" s="4">
        <v>0</v>
      </c>
      <c r="V241" s="4">
        <v>0</v>
      </c>
      <c r="W241" s="4">
        <v>0</v>
      </c>
      <c r="X241" s="4">
        <v>-47665.17</v>
      </c>
      <c r="Y241" s="4">
        <v>0</v>
      </c>
      <c r="Z241" s="4">
        <v>0</v>
      </c>
      <c r="AA241" s="4">
        <v>0</v>
      </c>
      <c r="AB241" s="4">
        <v>26160941.969999999</v>
      </c>
    </row>
    <row r="242" spans="1:28" x14ac:dyDescent="0.25">
      <c r="A242" t="s">
        <v>105</v>
      </c>
      <c r="B242" s="4">
        <v>-0.02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0.01</v>
      </c>
      <c r="N242" s="4">
        <v>0</v>
      </c>
      <c r="O242" s="4">
        <v>-0.01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-0.02</v>
      </c>
    </row>
    <row r="243" spans="1:28" x14ac:dyDescent="0.25">
      <c r="A243" t="s">
        <v>112</v>
      </c>
      <c r="B243" s="4">
        <v>-30194091.219999999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-30194091.219999999</v>
      </c>
    </row>
    <row r="244" spans="1:28" x14ac:dyDescent="0.25">
      <c r="A244" t="s">
        <v>152</v>
      </c>
      <c r="B244" s="4">
        <v>0</v>
      </c>
      <c r="C244" s="4">
        <v>0</v>
      </c>
      <c r="D244" s="4">
        <v>-0.01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-0.01</v>
      </c>
    </row>
    <row r="245" spans="1:28" x14ac:dyDescent="0.25">
      <c r="A245" t="s">
        <v>165</v>
      </c>
      <c r="B245" s="4">
        <v>0</v>
      </c>
      <c r="C245" s="4">
        <v>0</v>
      </c>
      <c r="D245" s="4">
        <v>-0.01</v>
      </c>
      <c r="E245" s="4">
        <v>0.02</v>
      </c>
      <c r="F245" s="4">
        <v>0</v>
      </c>
      <c r="G245" s="4">
        <v>-0.01</v>
      </c>
      <c r="H245" s="4">
        <v>0</v>
      </c>
      <c r="I245" s="4">
        <v>0</v>
      </c>
      <c r="J245" s="4">
        <v>0.01</v>
      </c>
      <c r="K245" s="4">
        <v>0.01</v>
      </c>
      <c r="L245" s="4">
        <v>0</v>
      </c>
      <c r="M245" s="4">
        <v>0</v>
      </c>
      <c r="N245" s="4">
        <v>0</v>
      </c>
      <c r="O245" s="4">
        <v>-0.01</v>
      </c>
      <c r="P245" s="4">
        <v>-0.01</v>
      </c>
      <c r="Q245" s="4">
        <v>0</v>
      </c>
      <c r="R245" s="4">
        <v>0</v>
      </c>
      <c r="S245" s="4">
        <v>0</v>
      </c>
      <c r="T245" s="4">
        <v>0.01</v>
      </c>
      <c r="U245" s="4">
        <v>0</v>
      </c>
      <c r="V245" s="4">
        <v>0</v>
      </c>
      <c r="W245" s="4">
        <v>0</v>
      </c>
      <c r="X245" s="4">
        <v>-0.01</v>
      </c>
      <c r="Y245" s="4">
        <v>0</v>
      </c>
      <c r="Z245" s="4">
        <v>0</v>
      </c>
      <c r="AA245" s="4">
        <v>0</v>
      </c>
      <c r="AB245" s="4">
        <v>0</v>
      </c>
    </row>
    <row r="246" spans="1:28" x14ac:dyDescent="0.25">
      <c r="A246" s="5" t="s">
        <v>189</v>
      </c>
      <c r="B246" s="6">
        <v>-37561087.329999998</v>
      </c>
      <c r="C246" s="6">
        <v>186388.71</v>
      </c>
      <c r="D246" s="6">
        <v>43686.86</v>
      </c>
      <c r="E246" s="6">
        <v>38132.65</v>
      </c>
      <c r="F246" s="6">
        <v>0</v>
      </c>
      <c r="G246" s="6">
        <v>453151.16</v>
      </c>
      <c r="H246" s="6">
        <v>173295.82</v>
      </c>
      <c r="I246" s="6">
        <v>0</v>
      </c>
      <c r="J246" s="6">
        <v>177270.08</v>
      </c>
      <c r="K246" s="6">
        <v>181235.24</v>
      </c>
      <c r="L246" s="6">
        <v>-1449789.4</v>
      </c>
      <c r="M246" s="6">
        <v>0.01</v>
      </c>
      <c r="N246" s="6">
        <v>0</v>
      </c>
      <c r="O246" s="6">
        <v>54332.87</v>
      </c>
      <c r="P246" s="6">
        <v>-261618.01</v>
      </c>
      <c r="Q246" s="6">
        <v>0</v>
      </c>
      <c r="R246" s="6">
        <v>0</v>
      </c>
      <c r="S246" s="6">
        <v>65193.66</v>
      </c>
      <c r="T246" s="6">
        <v>-173103.34</v>
      </c>
      <c r="U246" s="6">
        <v>2579430</v>
      </c>
      <c r="V246" s="6">
        <v>0</v>
      </c>
      <c r="W246" s="6">
        <v>-66885.210000000006</v>
      </c>
      <c r="X246" s="6">
        <v>84950.87</v>
      </c>
      <c r="Y246" s="6">
        <v>0</v>
      </c>
      <c r="Z246" s="6">
        <v>0</v>
      </c>
      <c r="AA246" s="6">
        <v>0</v>
      </c>
      <c r="AB246" s="6">
        <v>-35475415.359999999</v>
      </c>
    </row>
    <row r="247" spans="1:28" x14ac:dyDescent="0.25">
      <c r="A247" s="7" t="s">
        <v>32</v>
      </c>
    </row>
    <row r="248" spans="1:28" x14ac:dyDescent="0.25">
      <c r="A248" t="s">
        <v>190</v>
      </c>
    </row>
    <row r="249" spans="1:28" x14ac:dyDescent="0.25">
      <c r="A249" t="s">
        <v>176</v>
      </c>
      <c r="B249" s="4">
        <v>70487175.299999997</v>
      </c>
      <c r="C249" s="4">
        <v>-160374</v>
      </c>
      <c r="D249" s="4">
        <v>-160374</v>
      </c>
      <c r="E249" s="4">
        <v>-160376</v>
      </c>
      <c r="F249" s="4">
        <v>0</v>
      </c>
      <c r="G249" s="4">
        <v>-160375</v>
      </c>
      <c r="H249" s="4">
        <v>-160374</v>
      </c>
      <c r="I249" s="4">
        <v>0</v>
      </c>
      <c r="J249" s="4">
        <v>-160374</v>
      </c>
      <c r="K249" s="4">
        <v>-160374</v>
      </c>
      <c r="L249" s="4">
        <v>-156682</v>
      </c>
      <c r="M249" s="4">
        <v>0</v>
      </c>
      <c r="N249" s="4">
        <v>0</v>
      </c>
      <c r="O249" s="4">
        <v>-159913</v>
      </c>
      <c r="P249" s="4">
        <v>-159913</v>
      </c>
      <c r="Q249" s="4">
        <v>0</v>
      </c>
      <c r="R249" s="4">
        <v>0</v>
      </c>
      <c r="S249" s="4">
        <v>27881</v>
      </c>
      <c r="T249" s="4">
        <v>-159912</v>
      </c>
      <c r="U249" s="4">
        <v>0</v>
      </c>
      <c r="V249" s="4">
        <v>0</v>
      </c>
      <c r="W249" s="4">
        <v>0</v>
      </c>
      <c r="X249" s="4">
        <v>-111522</v>
      </c>
      <c r="Y249" s="4">
        <v>0</v>
      </c>
      <c r="Z249" s="4">
        <v>0</v>
      </c>
      <c r="AA249" s="4">
        <v>0</v>
      </c>
      <c r="AB249" s="4">
        <v>68644493.299999997</v>
      </c>
    </row>
    <row r="250" spans="1:28" x14ac:dyDescent="0.25">
      <c r="A250" t="s">
        <v>177</v>
      </c>
      <c r="B250" s="4">
        <v>6369519.71</v>
      </c>
      <c r="C250" s="4">
        <v>-98991</v>
      </c>
      <c r="D250" s="4">
        <v>-466934</v>
      </c>
      <c r="E250" s="4">
        <v>-282964</v>
      </c>
      <c r="F250" s="4">
        <v>0</v>
      </c>
      <c r="G250" s="4">
        <v>-269457</v>
      </c>
      <c r="H250" s="4">
        <v>-269457</v>
      </c>
      <c r="I250" s="4">
        <v>0</v>
      </c>
      <c r="J250" s="4">
        <v>-269457</v>
      </c>
      <c r="K250" s="4">
        <v>-269458</v>
      </c>
      <c r="L250" s="4">
        <v>-269457</v>
      </c>
      <c r="M250" s="4">
        <v>0</v>
      </c>
      <c r="N250" s="4">
        <v>0</v>
      </c>
      <c r="O250" s="4">
        <v>-269456</v>
      </c>
      <c r="P250" s="4">
        <v>-269457</v>
      </c>
      <c r="Q250" s="4">
        <v>0</v>
      </c>
      <c r="R250" s="4">
        <v>0</v>
      </c>
      <c r="S250" s="4">
        <v>0</v>
      </c>
      <c r="T250" s="4">
        <v>-269458</v>
      </c>
      <c r="U250" s="4">
        <v>0</v>
      </c>
      <c r="V250" s="4">
        <v>0</v>
      </c>
      <c r="W250" s="4">
        <v>0</v>
      </c>
      <c r="X250" s="4">
        <v>-279586</v>
      </c>
      <c r="Y250" s="4">
        <v>0</v>
      </c>
      <c r="Z250" s="4">
        <v>0</v>
      </c>
      <c r="AA250" s="4">
        <v>0</v>
      </c>
      <c r="AB250" s="4">
        <v>3085387.71</v>
      </c>
    </row>
    <row r="251" spans="1:28" x14ac:dyDescent="0.25">
      <c r="A251" s="5" t="s">
        <v>191</v>
      </c>
      <c r="B251" s="6">
        <v>76856695.010000005</v>
      </c>
      <c r="C251" s="6">
        <v>-259365</v>
      </c>
      <c r="D251" s="6">
        <v>-627308</v>
      </c>
      <c r="E251" s="6">
        <v>-443340</v>
      </c>
      <c r="F251" s="6">
        <v>0</v>
      </c>
      <c r="G251" s="6">
        <v>-429832</v>
      </c>
      <c r="H251" s="6">
        <v>-429831</v>
      </c>
      <c r="I251" s="6">
        <v>0</v>
      </c>
      <c r="J251" s="6">
        <v>-429831</v>
      </c>
      <c r="K251" s="6">
        <v>-429832</v>
      </c>
      <c r="L251" s="6">
        <v>-426139</v>
      </c>
      <c r="M251" s="6">
        <v>0</v>
      </c>
      <c r="N251" s="6">
        <v>0</v>
      </c>
      <c r="O251" s="6">
        <v>-429369</v>
      </c>
      <c r="P251" s="6">
        <v>-429370</v>
      </c>
      <c r="Q251" s="6">
        <v>0</v>
      </c>
      <c r="R251" s="6">
        <v>0</v>
      </c>
      <c r="S251" s="6">
        <v>27881</v>
      </c>
      <c r="T251" s="6">
        <v>-429370</v>
      </c>
      <c r="U251" s="6">
        <v>0</v>
      </c>
      <c r="V251" s="6">
        <v>0</v>
      </c>
      <c r="W251" s="6">
        <v>0</v>
      </c>
      <c r="X251" s="6">
        <v>-391108</v>
      </c>
      <c r="Y251" s="6">
        <v>0</v>
      </c>
      <c r="Z251" s="6">
        <v>0</v>
      </c>
      <c r="AA251" s="6">
        <v>0</v>
      </c>
      <c r="AB251" s="6">
        <v>71729881.010000005</v>
      </c>
    </row>
    <row r="252" spans="1:28" x14ac:dyDescent="0.25">
      <c r="A252" s="7" t="s">
        <v>32</v>
      </c>
    </row>
    <row r="253" spans="1:28" x14ac:dyDescent="0.25">
      <c r="A253" t="s">
        <v>192</v>
      </c>
    </row>
    <row r="254" spans="1:28" x14ac:dyDescent="0.25">
      <c r="A254" t="s">
        <v>178</v>
      </c>
      <c r="B254" s="4">
        <v>-16038.14</v>
      </c>
      <c r="C254" s="4">
        <v>-32500</v>
      </c>
      <c r="D254" s="4">
        <v>209213</v>
      </c>
      <c r="E254" s="4">
        <v>88355</v>
      </c>
      <c r="F254" s="4">
        <v>0</v>
      </c>
      <c r="G254" s="4">
        <v>79483</v>
      </c>
      <c r="H254" s="4">
        <v>79484</v>
      </c>
      <c r="I254" s="4">
        <v>0</v>
      </c>
      <c r="J254" s="4">
        <v>79484</v>
      </c>
      <c r="K254" s="4">
        <v>79484</v>
      </c>
      <c r="L254" s="4">
        <v>79482</v>
      </c>
      <c r="M254" s="4">
        <v>0</v>
      </c>
      <c r="N254" s="4">
        <v>0</v>
      </c>
      <c r="O254" s="4">
        <v>79484</v>
      </c>
      <c r="P254" s="4">
        <v>79484</v>
      </c>
      <c r="Q254" s="4">
        <v>0</v>
      </c>
      <c r="R254" s="4">
        <v>0</v>
      </c>
      <c r="S254" s="4">
        <v>0</v>
      </c>
      <c r="T254" s="4">
        <v>79483</v>
      </c>
      <c r="U254" s="4">
        <v>0</v>
      </c>
      <c r="V254" s="4">
        <v>0</v>
      </c>
      <c r="W254" s="4">
        <v>0</v>
      </c>
      <c r="X254" s="4">
        <v>86137</v>
      </c>
      <c r="Y254" s="4">
        <v>0</v>
      </c>
      <c r="Z254" s="4">
        <v>0</v>
      </c>
      <c r="AA254" s="4">
        <v>0</v>
      </c>
      <c r="AB254" s="4">
        <v>971034.86</v>
      </c>
    </row>
    <row r="255" spans="1:28" x14ac:dyDescent="0.25">
      <c r="A255" t="s">
        <v>89</v>
      </c>
      <c r="B255" s="4">
        <v>2165.54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-2165.54</v>
      </c>
      <c r="R255" s="4">
        <v>0</v>
      </c>
      <c r="S255" s="4">
        <v>0</v>
      </c>
      <c r="T255" s="4">
        <v>0</v>
      </c>
      <c r="U255" s="4">
        <v>0</v>
      </c>
      <c r="V255" s="4">
        <v>1472.23</v>
      </c>
      <c r="W255" s="4">
        <v>0</v>
      </c>
      <c r="X255" s="4">
        <v>-1472.23</v>
      </c>
      <c r="Y255" s="4">
        <v>0</v>
      </c>
      <c r="Z255" s="4">
        <v>0</v>
      </c>
      <c r="AA255" s="4">
        <v>0</v>
      </c>
      <c r="AB255" s="4">
        <v>0</v>
      </c>
    </row>
    <row r="256" spans="1:28" x14ac:dyDescent="0.25">
      <c r="A256" t="s">
        <v>90</v>
      </c>
      <c r="B256" s="4">
        <v>-3298798.95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-111722.83</v>
      </c>
      <c r="Q256" s="4">
        <v>-244472.37</v>
      </c>
      <c r="R256" s="4">
        <v>0</v>
      </c>
      <c r="S256" s="4">
        <v>0</v>
      </c>
      <c r="T256" s="4">
        <v>-4084.19</v>
      </c>
      <c r="U256" s="4">
        <v>0</v>
      </c>
      <c r="V256" s="4">
        <v>81595.679999999993</v>
      </c>
      <c r="W256" s="4">
        <v>0.01</v>
      </c>
      <c r="X256" s="4">
        <v>117757.45</v>
      </c>
      <c r="Y256" s="4">
        <v>0</v>
      </c>
      <c r="Z256" s="4">
        <v>0</v>
      </c>
      <c r="AA256" s="4">
        <v>0</v>
      </c>
      <c r="AB256" s="4">
        <v>-3459725.2</v>
      </c>
    </row>
    <row r="257" spans="1:28" x14ac:dyDescent="0.25">
      <c r="A257" t="s">
        <v>91</v>
      </c>
      <c r="B257" s="4">
        <v>-282.66000000000003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-282.66000000000003</v>
      </c>
    </row>
    <row r="258" spans="1:28" x14ac:dyDescent="0.25">
      <c r="A258" t="s">
        <v>92</v>
      </c>
      <c r="B258" s="4">
        <v>15474.9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-15474.9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</row>
    <row r="259" spans="1:28" x14ac:dyDescent="0.25">
      <c r="A259" t="s">
        <v>115</v>
      </c>
      <c r="B259" s="4">
        <v>-2244438.02</v>
      </c>
      <c r="C259" s="4">
        <v>-610415.12</v>
      </c>
      <c r="D259" s="4">
        <v>640672.19999999995</v>
      </c>
      <c r="E259" s="4">
        <v>531790.14</v>
      </c>
      <c r="F259" s="4">
        <v>0</v>
      </c>
      <c r="G259" s="4">
        <v>163074.45000000001</v>
      </c>
      <c r="H259" s="4">
        <v>958149.36</v>
      </c>
      <c r="I259" s="4">
        <v>0</v>
      </c>
      <c r="J259" s="4">
        <v>-869324.19</v>
      </c>
      <c r="K259" s="4">
        <v>-714150.99</v>
      </c>
      <c r="L259" s="4">
        <v>247901.01</v>
      </c>
      <c r="M259" s="4">
        <v>0</v>
      </c>
      <c r="N259" s="4">
        <v>0</v>
      </c>
      <c r="O259" s="4">
        <v>161668.46</v>
      </c>
      <c r="P259" s="4">
        <v>160716.4</v>
      </c>
      <c r="Q259" s="4">
        <v>0</v>
      </c>
      <c r="R259" s="4">
        <v>0</v>
      </c>
      <c r="S259" s="4">
        <v>0.21</v>
      </c>
      <c r="T259" s="4">
        <v>112595.91</v>
      </c>
      <c r="U259" s="4">
        <v>0</v>
      </c>
      <c r="V259" s="4">
        <v>0</v>
      </c>
      <c r="W259" s="4">
        <v>0</v>
      </c>
      <c r="X259" s="4">
        <v>-351500.58</v>
      </c>
      <c r="Y259" s="4">
        <v>0</v>
      </c>
      <c r="Z259" s="4">
        <v>0</v>
      </c>
      <c r="AA259" s="4">
        <v>0</v>
      </c>
      <c r="AB259" s="4">
        <v>-1813260.76</v>
      </c>
    </row>
    <row r="260" spans="1:28" x14ac:dyDescent="0.25">
      <c r="A260" t="s">
        <v>116</v>
      </c>
      <c r="B260" s="4">
        <v>2736896.78</v>
      </c>
      <c r="C260" s="4">
        <v>-166739.82999999999</v>
      </c>
      <c r="D260" s="4">
        <v>-148545.81</v>
      </c>
      <c r="E260" s="4">
        <v>-408056.28</v>
      </c>
      <c r="F260" s="4">
        <v>0</v>
      </c>
      <c r="G260" s="4">
        <v>-292630.59000000003</v>
      </c>
      <c r="H260" s="4">
        <v>-349545.83</v>
      </c>
      <c r="I260" s="4">
        <v>0</v>
      </c>
      <c r="J260" s="4">
        <v>0</v>
      </c>
      <c r="K260" s="4">
        <v>297092.42</v>
      </c>
      <c r="L260" s="4">
        <v>236714.07</v>
      </c>
      <c r="M260" s="4">
        <v>0</v>
      </c>
      <c r="N260" s="4">
        <v>0</v>
      </c>
      <c r="O260" s="4">
        <v>-724962.71</v>
      </c>
      <c r="P260" s="4">
        <v>519732.7</v>
      </c>
      <c r="Q260" s="4">
        <v>0</v>
      </c>
      <c r="R260" s="4">
        <v>0</v>
      </c>
      <c r="S260" s="4">
        <v>348485.34</v>
      </c>
      <c r="T260" s="4">
        <v>-739527.26</v>
      </c>
      <c r="U260" s="4">
        <v>0</v>
      </c>
      <c r="V260" s="4">
        <v>0</v>
      </c>
      <c r="W260" s="4">
        <v>0</v>
      </c>
      <c r="X260" s="4">
        <v>-502101.68</v>
      </c>
      <c r="Y260" s="4">
        <v>0</v>
      </c>
      <c r="Z260" s="4">
        <v>0</v>
      </c>
      <c r="AA260" s="4">
        <v>0</v>
      </c>
      <c r="AB260" s="4">
        <v>806811.32</v>
      </c>
    </row>
    <row r="261" spans="1:28" x14ac:dyDescent="0.25">
      <c r="A261" t="s">
        <v>117</v>
      </c>
      <c r="B261" s="4">
        <v>5775030.9800000004</v>
      </c>
      <c r="C261" s="4">
        <v>0</v>
      </c>
      <c r="D261" s="4">
        <v>0</v>
      </c>
      <c r="E261" s="4">
        <v>-4563.41</v>
      </c>
      <c r="F261" s="4">
        <v>0</v>
      </c>
      <c r="G261" s="4">
        <v>0</v>
      </c>
      <c r="H261" s="4">
        <v>0</v>
      </c>
      <c r="I261" s="4">
        <v>0</v>
      </c>
      <c r="J261" s="4">
        <v>-4563.41</v>
      </c>
      <c r="K261" s="4">
        <v>0</v>
      </c>
      <c r="L261" s="4">
        <v>0</v>
      </c>
      <c r="M261" s="4">
        <v>0</v>
      </c>
      <c r="N261" s="4">
        <v>0</v>
      </c>
      <c r="O261" s="4">
        <v>-4563.3900000000003</v>
      </c>
      <c r="P261" s="4">
        <v>-1521.15</v>
      </c>
      <c r="Q261" s="4">
        <v>0</v>
      </c>
      <c r="R261" s="4">
        <v>0</v>
      </c>
      <c r="S261" s="4">
        <v>0</v>
      </c>
      <c r="T261" s="4">
        <v>-153357.74</v>
      </c>
      <c r="U261" s="4">
        <v>0</v>
      </c>
      <c r="V261" s="4">
        <v>0</v>
      </c>
      <c r="W261" s="4">
        <v>0</v>
      </c>
      <c r="X261" s="4">
        <v>195138.51</v>
      </c>
      <c r="Y261" s="4">
        <v>0</v>
      </c>
      <c r="Z261" s="4">
        <v>0</v>
      </c>
      <c r="AA261" s="4">
        <v>0</v>
      </c>
      <c r="AB261" s="4">
        <v>5801600.3899999997</v>
      </c>
    </row>
    <row r="262" spans="1:28" x14ac:dyDescent="0.25">
      <c r="A262" t="s">
        <v>193</v>
      </c>
      <c r="B262" s="4">
        <v>-0.05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-0.05</v>
      </c>
    </row>
    <row r="263" spans="1:28" x14ac:dyDescent="0.25">
      <c r="A263" t="s">
        <v>194</v>
      </c>
      <c r="B263" s="4">
        <v>-0.05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-0.05</v>
      </c>
    </row>
    <row r="264" spans="1:28" x14ac:dyDescent="0.25">
      <c r="A264" t="s">
        <v>63</v>
      </c>
      <c r="B264" s="4">
        <v>0.1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0.1</v>
      </c>
    </row>
    <row r="265" spans="1:28" x14ac:dyDescent="0.25">
      <c r="A265" t="s">
        <v>118</v>
      </c>
      <c r="B265" s="4">
        <v>-212514.1</v>
      </c>
      <c r="C265" s="4">
        <v>17530.2</v>
      </c>
      <c r="D265" s="4">
        <v>5495</v>
      </c>
      <c r="E265" s="4">
        <v>5495</v>
      </c>
      <c r="F265" s="4">
        <v>0</v>
      </c>
      <c r="G265" s="4">
        <v>5495</v>
      </c>
      <c r="H265" s="4">
        <v>5495</v>
      </c>
      <c r="I265" s="4">
        <v>0</v>
      </c>
      <c r="J265" s="4">
        <v>5495</v>
      </c>
      <c r="K265" s="4">
        <v>5495</v>
      </c>
      <c r="L265" s="4">
        <v>5495</v>
      </c>
      <c r="M265" s="4">
        <v>0</v>
      </c>
      <c r="N265" s="4">
        <v>0</v>
      </c>
      <c r="O265" s="4">
        <v>5495</v>
      </c>
      <c r="P265" s="4">
        <v>5495</v>
      </c>
      <c r="Q265" s="4">
        <v>0</v>
      </c>
      <c r="R265" s="4">
        <v>0</v>
      </c>
      <c r="S265" s="4">
        <v>0</v>
      </c>
      <c r="T265" s="4">
        <v>5495</v>
      </c>
      <c r="U265" s="4">
        <v>0</v>
      </c>
      <c r="V265" s="4">
        <v>0</v>
      </c>
      <c r="W265" s="4">
        <v>0</v>
      </c>
      <c r="X265" s="4">
        <v>5495.01</v>
      </c>
      <c r="Y265" s="4">
        <v>0</v>
      </c>
      <c r="Z265" s="4">
        <v>0</v>
      </c>
      <c r="AA265" s="4">
        <v>0</v>
      </c>
      <c r="AB265" s="4">
        <v>-134538.89000000001</v>
      </c>
    </row>
    <row r="266" spans="1:28" x14ac:dyDescent="0.25">
      <c r="A266" t="s">
        <v>119</v>
      </c>
      <c r="B266" s="4">
        <v>-116715.91</v>
      </c>
      <c r="C266" s="4">
        <v>-46.48</v>
      </c>
      <c r="D266" s="4">
        <v>-3955.29</v>
      </c>
      <c r="E266" s="4">
        <v>-7221.88</v>
      </c>
      <c r="F266" s="4">
        <v>0</v>
      </c>
      <c r="G266" s="4">
        <v>-7627.04</v>
      </c>
      <c r="H266" s="4">
        <v>-7012.7</v>
      </c>
      <c r="I266" s="4">
        <v>0</v>
      </c>
      <c r="J266" s="4">
        <v>-3490.73</v>
      </c>
      <c r="K266" s="4">
        <v>-7134.54</v>
      </c>
      <c r="L266" s="4">
        <v>-7400.4</v>
      </c>
      <c r="M266" s="4">
        <v>0</v>
      </c>
      <c r="N266" s="4">
        <v>0</v>
      </c>
      <c r="O266" s="4">
        <v>-9559.86</v>
      </c>
      <c r="P266" s="4">
        <v>-2490.88</v>
      </c>
      <c r="Q266" s="4">
        <v>0</v>
      </c>
      <c r="R266" s="4">
        <v>0</v>
      </c>
      <c r="S266" s="4">
        <v>116715.69</v>
      </c>
      <c r="T266" s="4">
        <v>-4457</v>
      </c>
      <c r="U266" s="4">
        <v>0</v>
      </c>
      <c r="V266" s="4">
        <v>0</v>
      </c>
      <c r="W266" s="4">
        <v>0</v>
      </c>
      <c r="X266" s="4">
        <v>-6475.1</v>
      </c>
      <c r="Y266" s="4">
        <v>0</v>
      </c>
      <c r="Z266" s="4">
        <v>0</v>
      </c>
      <c r="AA266" s="4">
        <v>0</v>
      </c>
      <c r="AB266" s="4">
        <v>-66872.12</v>
      </c>
    </row>
    <row r="267" spans="1:28" x14ac:dyDescent="0.25">
      <c r="A267" t="s">
        <v>120</v>
      </c>
      <c r="B267" s="4">
        <v>-1796394.38</v>
      </c>
      <c r="C267" s="4">
        <v>370.55</v>
      </c>
      <c r="D267" s="4">
        <v>239.14</v>
      </c>
      <c r="E267" s="4">
        <v>546.61</v>
      </c>
      <c r="F267" s="4">
        <v>0</v>
      </c>
      <c r="G267" s="4">
        <v>264.77</v>
      </c>
      <c r="H267" s="4">
        <v>256.22000000000003</v>
      </c>
      <c r="I267" s="4">
        <v>0</v>
      </c>
      <c r="J267" s="4">
        <v>1059.06</v>
      </c>
      <c r="K267" s="4">
        <v>1469.02</v>
      </c>
      <c r="L267" s="4">
        <v>1494.64</v>
      </c>
      <c r="M267" s="4">
        <v>0</v>
      </c>
      <c r="N267" s="4">
        <v>0</v>
      </c>
      <c r="O267" s="4">
        <v>-4697.51</v>
      </c>
      <c r="P267" s="4">
        <v>896.78</v>
      </c>
      <c r="Q267" s="4">
        <v>0</v>
      </c>
      <c r="R267" s="4">
        <v>0</v>
      </c>
      <c r="S267" s="4">
        <v>0</v>
      </c>
      <c r="T267" s="4">
        <v>5483.26</v>
      </c>
      <c r="U267" s="4">
        <v>0</v>
      </c>
      <c r="V267" s="4">
        <v>0</v>
      </c>
      <c r="W267" s="4">
        <v>0</v>
      </c>
      <c r="X267" s="4">
        <v>674.73</v>
      </c>
      <c r="Y267" s="4">
        <v>0</v>
      </c>
      <c r="Z267" s="4">
        <v>0</v>
      </c>
      <c r="AA267" s="4">
        <v>0</v>
      </c>
      <c r="AB267" s="4">
        <v>-1788337.11</v>
      </c>
    </row>
    <row r="268" spans="1:28" x14ac:dyDescent="0.25">
      <c r="A268" t="s">
        <v>121</v>
      </c>
      <c r="B268" s="4">
        <v>-3983761.74</v>
      </c>
      <c r="C268" s="4">
        <v>0</v>
      </c>
      <c r="D268" s="4">
        <v>0</v>
      </c>
      <c r="E268" s="4">
        <v>4563.41</v>
      </c>
      <c r="F268" s="4">
        <v>0</v>
      </c>
      <c r="G268" s="4">
        <v>0</v>
      </c>
      <c r="H268" s="4">
        <v>0</v>
      </c>
      <c r="I268" s="4">
        <v>0</v>
      </c>
      <c r="J268" s="4">
        <v>4563.41</v>
      </c>
      <c r="K268" s="4">
        <v>0</v>
      </c>
      <c r="L268" s="4">
        <v>0</v>
      </c>
      <c r="M268" s="4">
        <v>0</v>
      </c>
      <c r="N268" s="4">
        <v>0</v>
      </c>
      <c r="O268" s="4">
        <v>4563.3900000000003</v>
      </c>
      <c r="P268" s="4">
        <v>1521.15</v>
      </c>
      <c r="Q268" s="4">
        <v>0</v>
      </c>
      <c r="R268" s="4">
        <v>0</v>
      </c>
      <c r="S268" s="4">
        <v>0</v>
      </c>
      <c r="T268" s="4">
        <v>153357.74</v>
      </c>
      <c r="U268" s="4">
        <v>0</v>
      </c>
      <c r="V268" s="4">
        <v>0</v>
      </c>
      <c r="W268" s="4">
        <v>0</v>
      </c>
      <c r="X268" s="4">
        <v>-195138.51</v>
      </c>
      <c r="Y268" s="4">
        <v>0</v>
      </c>
      <c r="Z268" s="4">
        <v>0</v>
      </c>
      <c r="AA268" s="4">
        <v>0</v>
      </c>
      <c r="AB268" s="4">
        <v>-4010331.15</v>
      </c>
    </row>
    <row r="269" spans="1:28" x14ac:dyDescent="0.25">
      <c r="A269" t="s">
        <v>122</v>
      </c>
      <c r="B269" s="4">
        <v>38098.199999999997</v>
      </c>
      <c r="C269" s="4">
        <v>0</v>
      </c>
      <c r="D269" s="4">
        <v>0</v>
      </c>
      <c r="E269" s="4">
        <v>51.35</v>
      </c>
      <c r="F269" s="4">
        <v>0</v>
      </c>
      <c r="G269" s="4">
        <v>0</v>
      </c>
      <c r="H269" s="4">
        <v>0</v>
      </c>
      <c r="I269" s="4">
        <v>0</v>
      </c>
      <c r="J269" s="4">
        <v>51.34</v>
      </c>
      <c r="K269" s="4">
        <v>0</v>
      </c>
      <c r="L269" s="4">
        <v>0</v>
      </c>
      <c r="M269" s="4">
        <v>0</v>
      </c>
      <c r="N269" s="4">
        <v>0</v>
      </c>
      <c r="O269" s="4">
        <v>51.35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-6408.26</v>
      </c>
      <c r="Y269" s="4">
        <v>0</v>
      </c>
      <c r="Z269" s="4">
        <v>0</v>
      </c>
      <c r="AA269" s="4">
        <v>0</v>
      </c>
      <c r="AB269" s="4">
        <v>31843.98</v>
      </c>
    </row>
    <row r="270" spans="1:28" x14ac:dyDescent="0.25">
      <c r="A270" t="s">
        <v>123</v>
      </c>
      <c r="B270" s="4">
        <v>-1214121.51</v>
      </c>
      <c r="C270" s="4">
        <v>0</v>
      </c>
      <c r="D270" s="4">
        <v>0</v>
      </c>
      <c r="E270" s="4">
        <v>-13422.68</v>
      </c>
      <c r="F270" s="4">
        <v>0</v>
      </c>
      <c r="G270" s="4">
        <v>0</v>
      </c>
      <c r="H270" s="4">
        <v>0</v>
      </c>
      <c r="I270" s="4">
        <v>0</v>
      </c>
      <c r="J270" s="4">
        <v>-13422.67</v>
      </c>
      <c r="K270" s="4">
        <v>0</v>
      </c>
      <c r="L270" s="4">
        <v>0</v>
      </c>
      <c r="M270" s="4">
        <v>0</v>
      </c>
      <c r="N270" s="4">
        <v>0</v>
      </c>
      <c r="O270" s="4">
        <v>-13422.68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2350406.42</v>
      </c>
      <c r="Y270" s="4">
        <v>0</v>
      </c>
      <c r="Z270" s="4">
        <v>0</v>
      </c>
      <c r="AA270" s="4">
        <v>0</v>
      </c>
      <c r="AB270" s="4">
        <v>1096016.8799999999</v>
      </c>
    </row>
    <row r="271" spans="1:28" x14ac:dyDescent="0.25">
      <c r="A271" t="s">
        <v>124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-1184235.78</v>
      </c>
      <c r="Y271" s="4">
        <v>0</v>
      </c>
      <c r="Z271" s="4">
        <v>0</v>
      </c>
      <c r="AA271" s="4">
        <v>0</v>
      </c>
      <c r="AB271" s="4">
        <v>-1184235.78</v>
      </c>
    </row>
    <row r="272" spans="1:28" x14ac:dyDescent="0.25">
      <c r="A272" t="s">
        <v>125</v>
      </c>
      <c r="B272" s="4">
        <v>-1107074.08</v>
      </c>
      <c r="C272" s="4">
        <v>-59116.49</v>
      </c>
      <c r="D272" s="4">
        <v>151586.54999999999</v>
      </c>
      <c r="E272" s="4">
        <v>105728.76</v>
      </c>
      <c r="F272" s="4">
        <v>0</v>
      </c>
      <c r="G272" s="4">
        <v>53510.51</v>
      </c>
      <c r="H272" s="4">
        <v>39993.620000000003</v>
      </c>
      <c r="I272" s="4">
        <v>0</v>
      </c>
      <c r="J272" s="4">
        <v>204809.18</v>
      </c>
      <c r="K272" s="4">
        <v>-21358.58</v>
      </c>
      <c r="L272" s="4">
        <v>33604.01</v>
      </c>
      <c r="M272" s="4">
        <v>0</v>
      </c>
      <c r="N272" s="4">
        <v>0</v>
      </c>
      <c r="O272" s="4">
        <v>-19205.84</v>
      </c>
      <c r="P272" s="4">
        <v>36400.080000000002</v>
      </c>
      <c r="Q272" s="4">
        <v>0</v>
      </c>
      <c r="R272" s="4">
        <v>0</v>
      </c>
      <c r="S272" s="4">
        <v>0</v>
      </c>
      <c r="T272" s="4">
        <v>141852.16</v>
      </c>
      <c r="U272" s="4">
        <v>0</v>
      </c>
      <c r="V272" s="4">
        <v>0</v>
      </c>
      <c r="W272" s="4">
        <v>0</v>
      </c>
      <c r="X272" s="4">
        <v>47149.41</v>
      </c>
      <c r="Y272" s="4">
        <v>0</v>
      </c>
      <c r="Z272" s="4">
        <v>0</v>
      </c>
      <c r="AA272" s="4">
        <v>0</v>
      </c>
      <c r="AB272" s="4">
        <v>-392120.71</v>
      </c>
    </row>
    <row r="273" spans="1:28" x14ac:dyDescent="0.25">
      <c r="A273" t="s">
        <v>126</v>
      </c>
      <c r="B273" s="4">
        <v>-120978.11</v>
      </c>
      <c r="C273" s="4">
        <v>611</v>
      </c>
      <c r="D273" s="4">
        <v>611</v>
      </c>
      <c r="E273" s="4">
        <v>611</v>
      </c>
      <c r="F273" s="4">
        <v>0</v>
      </c>
      <c r="G273" s="4">
        <v>611.01</v>
      </c>
      <c r="H273" s="4">
        <v>611</v>
      </c>
      <c r="I273" s="4">
        <v>0</v>
      </c>
      <c r="J273" s="4">
        <v>611</v>
      </c>
      <c r="K273" s="4">
        <v>611</v>
      </c>
      <c r="L273" s="4">
        <v>611</v>
      </c>
      <c r="M273" s="4">
        <v>0</v>
      </c>
      <c r="N273" s="4">
        <v>0</v>
      </c>
      <c r="O273" s="4">
        <v>611</v>
      </c>
      <c r="P273" s="4">
        <v>611</v>
      </c>
      <c r="Q273" s="4">
        <v>0</v>
      </c>
      <c r="R273" s="4">
        <v>0</v>
      </c>
      <c r="S273" s="4">
        <v>0.21</v>
      </c>
      <c r="T273" s="4">
        <v>611</v>
      </c>
      <c r="U273" s="4">
        <v>0</v>
      </c>
      <c r="V273" s="4">
        <v>0</v>
      </c>
      <c r="W273" s="4">
        <v>0</v>
      </c>
      <c r="X273" s="4">
        <v>611.01</v>
      </c>
      <c r="Y273" s="4">
        <v>0</v>
      </c>
      <c r="Z273" s="4">
        <v>0</v>
      </c>
      <c r="AA273" s="4">
        <v>0</v>
      </c>
      <c r="AB273" s="4">
        <v>-113645.88</v>
      </c>
    </row>
    <row r="274" spans="1:28" x14ac:dyDescent="0.25">
      <c r="A274" t="s">
        <v>127</v>
      </c>
      <c r="B274" s="4">
        <v>-184511.77</v>
      </c>
      <c r="C274" s="4">
        <v>931.88</v>
      </c>
      <c r="D274" s="4">
        <v>931.87</v>
      </c>
      <c r="E274" s="4">
        <v>931.88</v>
      </c>
      <c r="F274" s="4">
        <v>0</v>
      </c>
      <c r="G274" s="4">
        <v>931.88</v>
      </c>
      <c r="H274" s="4">
        <v>931.88</v>
      </c>
      <c r="I274" s="4">
        <v>0</v>
      </c>
      <c r="J274" s="4">
        <v>931.87</v>
      </c>
      <c r="K274" s="4">
        <v>931.88</v>
      </c>
      <c r="L274" s="4">
        <v>931.88</v>
      </c>
      <c r="M274" s="4">
        <v>0</v>
      </c>
      <c r="N274" s="4">
        <v>0</v>
      </c>
      <c r="O274" s="4">
        <v>931.87</v>
      </c>
      <c r="P274" s="4">
        <v>931.88</v>
      </c>
      <c r="Q274" s="4">
        <v>0</v>
      </c>
      <c r="R274" s="4">
        <v>0</v>
      </c>
      <c r="S274" s="4">
        <v>0</v>
      </c>
      <c r="T274" s="4">
        <v>931.88</v>
      </c>
      <c r="U274" s="4">
        <v>0</v>
      </c>
      <c r="V274" s="4">
        <v>0</v>
      </c>
      <c r="W274" s="4">
        <v>0</v>
      </c>
      <c r="X274" s="4">
        <v>931.88</v>
      </c>
      <c r="Y274" s="4">
        <v>0</v>
      </c>
      <c r="Z274" s="4">
        <v>0</v>
      </c>
      <c r="AA274" s="4">
        <v>0</v>
      </c>
      <c r="AB274" s="4">
        <v>-173329.24</v>
      </c>
    </row>
    <row r="275" spans="1:28" x14ac:dyDescent="0.25">
      <c r="A275" t="s">
        <v>128</v>
      </c>
      <c r="B275" s="4">
        <v>116715.91</v>
      </c>
      <c r="C275" s="4">
        <v>46.48</v>
      </c>
      <c r="D275" s="4">
        <v>3955.29</v>
      </c>
      <c r="E275" s="4">
        <v>7221.88</v>
      </c>
      <c r="F275" s="4">
        <v>0</v>
      </c>
      <c r="G275" s="4">
        <v>7627.04</v>
      </c>
      <c r="H275" s="4">
        <v>7012.7</v>
      </c>
      <c r="I275" s="4">
        <v>0</v>
      </c>
      <c r="J275" s="4">
        <v>3490.73</v>
      </c>
      <c r="K275" s="4">
        <v>7134.54</v>
      </c>
      <c r="L275" s="4">
        <v>7400.4</v>
      </c>
      <c r="M275" s="4">
        <v>0</v>
      </c>
      <c r="N275" s="4">
        <v>0</v>
      </c>
      <c r="O275" s="4">
        <v>6094.43</v>
      </c>
      <c r="P275" s="4">
        <v>3205.65</v>
      </c>
      <c r="Q275" s="4">
        <v>0</v>
      </c>
      <c r="R275" s="4">
        <v>0</v>
      </c>
      <c r="S275" s="4">
        <v>-116715.9</v>
      </c>
      <c r="T275" s="4">
        <v>3126.27</v>
      </c>
      <c r="U275" s="4">
        <v>0</v>
      </c>
      <c r="V275" s="4">
        <v>0</v>
      </c>
      <c r="W275" s="4">
        <v>0</v>
      </c>
      <c r="X275" s="4">
        <v>5511.03</v>
      </c>
      <c r="Y275" s="4">
        <v>0</v>
      </c>
      <c r="Z275" s="4">
        <v>0</v>
      </c>
      <c r="AA275" s="4">
        <v>0</v>
      </c>
      <c r="AB275" s="4">
        <v>61826.45</v>
      </c>
    </row>
    <row r="276" spans="1:28" x14ac:dyDescent="0.25">
      <c r="A276" t="s">
        <v>195</v>
      </c>
      <c r="B276" s="4">
        <v>-0.03</v>
      </c>
      <c r="C276" s="4">
        <v>0.03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</row>
    <row r="277" spans="1:28" x14ac:dyDescent="0.25">
      <c r="A277" t="s">
        <v>129</v>
      </c>
      <c r="B277" s="4">
        <v>12652045.789999999</v>
      </c>
      <c r="C277" s="4">
        <v>140935.04999999999</v>
      </c>
      <c r="D277" s="4">
        <v>-341229.96</v>
      </c>
      <c r="E277" s="4">
        <v>244004.18</v>
      </c>
      <c r="F277" s="4">
        <v>0</v>
      </c>
      <c r="G277" s="4">
        <v>3811.33</v>
      </c>
      <c r="H277" s="4">
        <v>3698.2</v>
      </c>
      <c r="I277" s="4">
        <v>0</v>
      </c>
      <c r="J277" s="4">
        <v>4791.49</v>
      </c>
      <c r="K277" s="4">
        <v>3706.24</v>
      </c>
      <c r="L277" s="4">
        <v>3646.83</v>
      </c>
      <c r="M277" s="4">
        <v>0</v>
      </c>
      <c r="N277" s="4">
        <v>0</v>
      </c>
      <c r="O277" s="4">
        <v>3636.99</v>
      </c>
      <c r="P277" s="4">
        <v>3646.51</v>
      </c>
      <c r="Q277" s="4">
        <v>0</v>
      </c>
      <c r="R277" s="4">
        <v>0</v>
      </c>
      <c r="S277" s="4">
        <v>0</v>
      </c>
      <c r="T277" s="4">
        <v>3638.04</v>
      </c>
      <c r="U277" s="4">
        <v>0</v>
      </c>
      <c r="V277" s="4">
        <v>0</v>
      </c>
      <c r="W277" s="4">
        <v>0</v>
      </c>
      <c r="X277" s="4">
        <v>3780.43</v>
      </c>
      <c r="Y277" s="4">
        <v>0</v>
      </c>
      <c r="Z277" s="4">
        <v>0</v>
      </c>
      <c r="AA277" s="4">
        <v>0</v>
      </c>
      <c r="AB277" s="4">
        <v>12730111.119999999</v>
      </c>
    </row>
    <row r="278" spans="1:28" x14ac:dyDescent="0.25">
      <c r="A278" t="s">
        <v>130</v>
      </c>
      <c r="B278" s="4">
        <v>-197064.04</v>
      </c>
      <c r="C278" s="4">
        <v>-60.72</v>
      </c>
      <c r="D278" s="4">
        <v>-88.72</v>
      </c>
      <c r="E278" s="4">
        <v>-186.64</v>
      </c>
      <c r="F278" s="4">
        <v>0</v>
      </c>
      <c r="G278" s="4">
        <v>-380.36</v>
      </c>
      <c r="H278" s="4">
        <v>-439.64</v>
      </c>
      <c r="I278" s="4">
        <v>0</v>
      </c>
      <c r="J278" s="4">
        <v>-103.3</v>
      </c>
      <c r="K278" s="4">
        <v>-73.98</v>
      </c>
      <c r="L278" s="4">
        <v>-171.74</v>
      </c>
      <c r="M278" s="4">
        <v>0</v>
      </c>
      <c r="N278" s="4">
        <v>0</v>
      </c>
      <c r="O278" s="4">
        <v>0</v>
      </c>
      <c r="P278" s="4">
        <v>-310.04000000000002</v>
      </c>
      <c r="Q278" s="4">
        <v>0</v>
      </c>
      <c r="R278" s="4">
        <v>0</v>
      </c>
      <c r="S278" s="4">
        <v>0</v>
      </c>
      <c r="T278" s="4">
        <v>-320.26</v>
      </c>
      <c r="U278" s="4">
        <v>0</v>
      </c>
      <c r="V278" s="4">
        <v>0</v>
      </c>
      <c r="W278" s="4">
        <v>0</v>
      </c>
      <c r="X278" s="4">
        <v>-68.5</v>
      </c>
      <c r="Y278" s="4">
        <v>0</v>
      </c>
      <c r="Z278" s="4">
        <v>0</v>
      </c>
      <c r="AA278" s="4">
        <v>0</v>
      </c>
      <c r="AB278" s="4">
        <v>-199267.94</v>
      </c>
    </row>
    <row r="279" spans="1:28" x14ac:dyDescent="0.25">
      <c r="A279" t="s">
        <v>131</v>
      </c>
      <c r="B279" s="4">
        <v>-363231.69</v>
      </c>
      <c r="C279" s="4">
        <v>-379164.87</v>
      </c>
      <c r="D279" s="4">
        <v>-68571.94</v>
      </c>
      <c r="E279" s="4">
        <v>137634.85</v>
      </c>
      <c r="F279" s="4">
        <v>0</v>
      </c>
      <c r="G279" s="4">
        <v>-412569.15</v>
      </c>
      <c r="H279" s="4">
        <v>303307.2</v>
      </c>
      <c r="I279" s="4">
        <v>0</v>
      </c>
      <c r="J279" s="4">
        <v>4966.29</v>
      </c>
      <c r="K279" s="4">
        <v>145358.64000000001</v>
      </c>
      <c r="L279" s="4">
        <v>37557.24</v>
      </c>
      <c r="M279" s="4">
        <v>0</v>
      </c>
      <c r="N279" s="4">
        <v>0</v>
      </c>
      <c r="O279" s="4">
        <v>-25957.95</v>
      </c>
      <c r="P279" s="4">
        <v>-261320.22</v>
      </c>
      <c r="Q279" s="4">
        <v>0</v>
      </c>
      <c r="R279" s="4">
        <v>0</v>
      </c>
      <c r="S279" s="4">
        <v>0</v>
      </c>
      <c r="T279" s="4">
        <v>-349890.24</v>
      </c>
      <c r="U279" s="4">
        <v>0</v>
      </c>
      <c r="V279" s="4">
        <v>0</v>
      </c>
      <c r="W279" s="4">
        <v>0</v>
      </c>
      <c r="X279" s="4">
        <v>150843.21</v>
      </c>
      <c r="Y279" s="4">
        <v>0</v>
      </c>
      <c r="Z279" s="4">
        <v>0</v>
      </c>
      <c r="AA279" s="4">
        <v>0</v>
      </c>
      <c r="AB279" s="4">
        <v>-1081038.6299999999</v>
      </c>
    </row>
    <row r="280" spans="1:28" x14ac:dyDescent="0.25">
      <c r="A280" t="s">
        <v>132</v>
      </c>
      <c r="B280" s="4">
        <v>0.21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0.21</v>
      </c>
    </row>
    <row r="281" spans="1:28" x14ac:dyDescent="0.25">
      <c r="A281" t="s">
        <v>133</v>
      </c>
      <c r="B281" s="4">
        <v>367348.71</v>
      </c>
      <c r="C281" s="4">
        <v>-5266.65</v>
      </c>
      <c r="D281" s="4">
        <v>-10204.120000000001</v>
      </c>
      <c r="E281" s="4">
        <v>-10204.129999999999</v>
      </c>
      <c r="F281" s="4">
        <v>0</v>
      </c>
      <c r="G281" s="4">
        <v>-10204.129999999999</v>
      </c>
      <c r="H281" s="4">
        <v>-10204.120000000001</v>
      </c>
      <c r="I281" s="4">
        <v>0</v>
      </c>
      <c r="J281" s="4">
        <v>-10204.129999999999</v>
      </c>
      <c r="K281" s="4">
        <v>-10204.129999999999</v>
      </c>
      <c r="L281" s="4">
        <v>-10204.120000000001</v>
      </c>
      <c r="M281" s="4">
        <v>0</v>
      </c>
      <c r="N281" s="4">
        <v>0</v>
      </c>
      <c r="O281" s="4">
        <v>-10204.129999999999</v>
      </c>
      <c r="P281" s="4">
        <v>-10204.129999999999</v>
      </c>
      <c r="Q281" s="4">
        <v>0</v>
      </c>
      <c r="R281" s="4">
        <v>0</v>
      </c>
      <c r="S281" s="4">
        <v>0</v>
      </c>
      <c r="T281" s="4">
        <v>-10204.120000000001</v>
      </c>
      <c r="U281" s="4">
        <v>0</v>
      </c>
      <c r="V281" s="4">
        <v>0</v>
      </c>
      <c r="W281" s="4">
        <v>0</v>
      </c>
      <c r="X281" s="4">
        <v>-10204.129999999999</v>
      </c>
      <c r="Y281" s="4">
        <v>0</v>
      </c>
      <c r="Z281" s="4">
        <v>0</v>
      </c>
      <c r="AA281" s="4">
        <v>0</v>
      </c>
      <c r="AB281" s="4">
        <v>249836.67</v>
      </c>
    </row>
    <row r="282" spans="1:28" x14ac:dyDescent="0.25">
      <c r="A282" t="s">
        <v>134</v>
      </c>
      <c r="B282" s="4">
        <v>-367348.68</v>
      </c>
      <c r="C282" s="4">
        <v>5266.65</v>
      </c>
      <c r="D282" s="4">
        <v>10204.120000000001</v>
      </c>
      <c r="E282" s="4">
        <v>10204.129999999999</v>
      </c>
      <c r="F282" s="4">
        <v>0</v>
      </c>
      <c r="G282" s="4">
        <v>10204.129999999999</v>
      </c>
      <c r="H282" s="4">
        <v>10204.120000000001</v>
      </c>
      <c r="I282" s="4">
        <v>0</v>
      </c>
      <c r="J282" s="4">
        <v>10204.129999999999</v>
      </c>
      <c r="K282" s="4">
        <v>10204.129999999999</v>
      </c>
      <c r="L282" s="4">
        <v>10204.120000000001</v>
      </c>
      <c r="M282" s="4">
        <v>0</v>
      </c>
      <c r="N282" s="4">
        <v>0</v>
      </c>
      <c r="O282" s="4">
        <v>10204.129999999999</v>
      </c>
      <c r="P282" s="4">
        <v>10204.129999999999</v>
      </c>
      <c r="Q282" s="4">
        <v>0</v>
      </c>
      <c r="R282" s="4">
        <v>0</v>
      </c>
      <c r="S282" s="4">
        <v>0</v>
      </c>
      <c r="T282" s="4">
        <v>10204.120000000001</v>
      </c>
      <c r="U282" s="4">
        <v>0</v>
      </c>
      <c r="V282" s="4">
        <v>0</v>
      </c>
      <c r="W282" s="4">
        <v>0</v>
      </c>
      <c r="X282" s="4">
        <v>10204.129999999999</v>
      </c>
      <c r="Y282" s="4">
        <v>0</v>
      </c>
      <c r="Z282" s="4">
        <v>0</v>
      </c>
      <c r="AA282" s="4">
        <v>0</v>
      </c>
      <c r="AB282" s="4">
        <v>-249836.64</v>
      </c>
    </row>
    <row r="283" spans="1:28" x14ac:dyDescent="0.25">
      <c r="A283" t="s">
        <v>135</v>
      </c>
      <c r="B283" s="4">
        <v>72866.64</v>
      </c>
      <c r="C283" s="4">
        <v>1760.38</v>
      </c>
      <c r="D283" s="4">
        <v>1759</v>
      </c>
      <c r="E283" s="4">
        <v>-1443</v>
      </c>
      <c r="F283" s="4">
        <v>0</v>
      </c>
      <c r="G283" s="4">
        <v>1210.48</v>
      </c>
      <c r="H283" s="4">
        <v>659.23</v>
      </c>
      <c r="I283" s="4">
        <v>0</v>
      </c>
      <c r="J283" s="4">
        <v>644.20000000000005</v>
      </c>
      <c r="K283" s="4">
        <v>628.95000000000005</v>
      </c>
      <c r="L283" s="4">
        <v>613.44000000000005</v>
      </c>
      <c r="M283" s="4">
        <v>0</v>
      </c>
      <c r="N283" s="4">
        <v>0</v>
      </c>
      <c r="O283" s="4">
        <v>597.92999999999995</v>
      </c>
      <c r="P283" s="4">
        <v>582.36</v>
      </c>
      <c r="Q283" s="4">
        <v>0</v>
      </c>
      <c r="R283" s="4">
        <v>0</v>
      </c>
      <c r="S283" s="4">
        <v>0</v>
      </c>
      <c r="T283" s="4">
        <v>566.76</v>
      </c>
      <c r="U283" s="4">
        <v>0</v>
      </c>
      <c r="V283" s="4">
        <v>0</v>
      </c>
      <c r="W283" s="4">
        <v>0</v>
      </c>
      <c r="X283" s="4">
        <v>1086.55</v>
      </c>
      <c r="Y283" s="4">
        <v>0</v>
      </c>
      <c r="Z283" s="4">
        <v>0</v>
      </c>
      <c r="AA283" s="4">
        <v>0</v>
      </c>
      <c r="AB283" s="4">
        <v>81532.92</v>
      </c>
    </row>
    <row r="284" spans="1:28" x14ac:dyDescent="0.25">
      <c r="A284" t="s">
        <v>136</v>
      </c>
      <c r="B284" s="4">
        <v>-147519.07999999999</v>
      </c>
      <c r="C284" s="4">
        <v>-3526.3</v>
      </c>
      <c r="D284" s="4">
        <v>-3523.54</v>
      </c>
      <c r="E284" s="4">
        <v>1312.88</v>
      </c>
      <c r="F284" s="4">
        <v>0</v>
      </c>
      <c r="G284" s="4">
        <v>-3101.99</v>
      </c>
      <c r="H284" s="4">
        <v>-1948.48</v>
      </c>
      <c r="I284" s="4">
        <v>0</v>
      </c>
      <c r="J284" s="4">
        <v>-1912.51</v>
      </c>
      <c r="K284" s="4">
        <v>-1875.97</v>
      </c>
      <c r="L284" s="4">
        <v>-1838.93</v>
      </c>
      <c r="M284" s="4">
        <v>0</v>
      </c>
      <c r="N284" s="4">
        <v>0</v>
      </c>
      <c r="O284" s="4">
        <v>-1801.75</v>
      </c>
      <c r="P284" s="4">
        <v>-1764.47</v>
      </c>
      <c r="Q284" s="4">
        <v>0</v>
      </c>
      <c r="R284" s="4">
        <v>0</v>
      </c>
      <c r="S284" s="4">
        <v>0</v>
      </c>
      <c r="T284" s="4">
        <v>-1727.14</v>
      </c>
      <c r="U284" s="4">
        <v>0</v>
      </c>
      <c r="V284" s="4">
        <v>0</v>
      </c>
      <c r="W284" s="4">
        <v>0</v>
      </c>
      <c r="X284" s="4">
        <v>-2805.34</v>
      </c>
      <c r="Y284" s="4">
        <v>0</v>
      </c>
      <c r="Z284" s="4">
        <v>0</v>
      </c>
      <c r="AA284" s="4">
        <v>0</v>
      </c>
      <c r="AB284" s="4">
        <v>-172032.62</v>
      </c>
    </row>
    <row r="285" spans="1:28" x14ac:dyDescent="0.25">
      <c r="A285" t="s">
        <v>137</v>
      </c>
      <c r="B285" s="4">
        <v>-499443.56</v>
      </c>
      <c r="C285" s="4">
        <v>-12475.23</v>
      </c>
      <c r="D285" s="4">
        <v>-12485.45</v>
      </c>
      <c r="E285" s="4">
        <v>5674.34</v>
      </c>
      <c r="F285" s="4">
        <v>0</v>
      </c>
      <c r="G285" s="4">
        <v>-6694.76</v>
      </c>
      <c r="H285" s="4">
        <v>-6692.82</v>
      </c>
      <c r="I285" s="4">
        <v>0</v>
      </c>
      <c r="J285" s="4">
        <v>-6697.03</v>
      </c>
      <c r="K285" s="4">
        <v>-6699.57</v>
      </c>
      <c r="L285" s="4">
        <v>-6700.43</v>
      </c>
      <c r="M285" s="4">
        <v>0</v>
      </c>
      <c r="N285" s="4">
        <v>0</v>
      </c>
      <c r="O285" s="4">
        <v>-6700.99</v>
      </c>
      <c r="P285" s="4">
        <v>-6701.19</v>
      </c>
      <c r="Q285" s="4">
        <v>0</v>
      </c>
      <c r="R285" s="4">
        <v>0</v>
      </c>
      <c r="S285" s="4">
        <v>0</v>
      </c>
      <c r="T285" s="4">
        <v>-6701.18</v>
      </c>
      <c r="U285" s="4">
        <v>0</v>
      </c>
      <c r="V285" s="4">
        <v>0</v>
      </c>
      <c r="W285" s="4">
        <v>0</v>
      </c>
      <c r="X285" s="4">
        <v>-10251.31</v>
      </c>
      <c r="Y285" s="4">
        <v>0</v>
      </c>
      <c r="Z285" s="4">
        <v>0</v>
      </c>
      <c r="AA285" s="4">
        <v>0</v>
      </c>
      <c r="AB285" s="4">
        <v>-582569.18000000005</v>
      </c>
    </row>
    <row r="286" spans="1:28" x14ac:dyDescent="0.25">
      <c r="A286" t="s">
        <v>196</v>
      </c>
      <c r="B286" s="4">
        <v>0.03</v>
      </c>
      <c r="C286" s="4">
        <v>-0.03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</row>
    <row r="287" spans="1:28" x14ac:dyDescent="0.25">
      <c r="A287" t="s">
        <v>138</v>
      </c>
      <c r="B287" s="4">
        <v>0.03</v>
      </c>
      <c r="C287" s="4">
        <v>-0.03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-0.21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-0.21</v>
      </c>
    </row>
    <row r="288" spans="1:28" x14ac:dyDescent="0.25">
      <c r="A288" t="s">
        <v>139</v>
      </c>
      <c r="B288" s="4">
        <v>745300.23</v>
      </c>
      <c r="C288" s="4">
        <v>-13950.54</v>
      </c>
      <c r="D288" s="4">
        <v>8170.26</v>
      </c>
      <c r="E288" s="4">
        <v>8370.24</v>
      </c>
      <c r="F288" s="4">
        <v>28115.58</v>
      </c>
      <c r="G288" s="4">
        <v>50854.62</v>
      </c>
      <c r="H288" s="4">
        <v>23017.51</v>
      </c>
      <c r="I288" s="4">
        <v>0</v>
      </c>
      <c r="J288" s="4">
        <v>23299.39</v>
      </c>
      <c r="K288" s="4">
        <v>23584.74</v>
      </c>
      <c r="L288" s="4">
        <v>23873.56</v>
      </c>
      <c r="M288" s="4">
        <v>0</v>
      </c>
      <c r="N288" s="4">
        <v>0</v>
      </c>
      <c r="O288" s="4">
        <v>24165.94</v>
      </c>
      <c r="P288" s="4">
        <v>24461.89</v>
      </c>
      <c r="Q288" s="4">
        <v>0</v>
      </c>
      <c r="R288" s="4">
        <v>0</v>
      </c>
      <c r="S288" s="4">
        <v>0</v>
      </c>
      <c r="T288" s="4">
        <v>-3354.13</v>
      </c>
      <c r="U288" s="4">
        <v>0</v>
      </c>
      <c r="V288" s="4">
        <v>0</v>
      </c>
      <c r="W288" s="4">
        <v>0</v>
      </c>
      <c r="X288" s="4">
        <v>25064.71</v>
      </c>
      <c r="Y288" s="4">
        <v>0</v>
      </c>
      <c r="Z288" s="4">
        <v>0</v>
      </c>
      <c r="AA288" s="4">
        <v>0</v>
      </c>
      <c r="AB288" s="4">
        <v>990974</v>
      </c>
    </row>
    <row r="289" spans="1:28" x14ac:dyDescent="0.25">
      <c r="A289" t="s">
        <v>140</v>
      </c>
      <c r="B289" s="4">
        <v>-1525503.67</v>
      </c>
      <c r="C289" s="4">
        <v>28554.400000000001</v>
      </c>
      <c r="D289" s="4">
        <v>-24387.48</v>
      </c>
      <c r="E289" s="4">
        <v>-24890.66</v>
      </c>
      <c r="F289" s="4">
        <v>-57547.85</v>
      </c>
      <c r="G289" s="4">
        <v>-111944.02</v>
      </c>
      <c r="H289" s="4">
        <v>-55062.34</v>
      </c>
      <c r="I289" s="4">
        <v>0</v>
      </c>
      <c r="J289" s="4">
        <v>-55736.67</v>
      </c>
      <c r="K289" s="4">
        <v>-56419.25</v>
      </c>
      <c r="L289" s="4">
        <v>-57110.19</v>
      </c>
      <c r="M289" s="4">
        <v>0</v>
      </c>
      <c r="N289" s="4">
        <v>0</v>
      </c>
      <c r="O289" s="4">
        <v>-57809.599999999999</v>
      </c>
      <c r="P289" s="4">
        <v>-58517.56</v>
      </c>
      <c r="Q289" s="4">
        <v>0</v>
      </c>
      <c r="R289" s="4">
        <v>0</v>
      </c>
      <c r="S289" s="4">
        <v>0</v>
      </c>
      <c r="T289" s="4">
        <v>-1686.36</v>
      </c>
      <c r="U289" s="4">
        <v>0</v>
      </c>
      <c r="V289" s="4">
        <v>0</v>
      </c>
      <c r="W289" s="4">
        <v>0</v>
      </c>
      <c r="X289" s="4">
        <v>-59959.62</v>
      </c>
      <c r="Y289" s="4">
        <v>0</v>
      </c>
      <c r="Z289" s="4">
        <v>0</v>
      </c>
      <c r="AA289" s="4">
        <v>0</v>
      </c>
      <c r="AB289" s="4">
        <v>-2118020.87</v>
      </c>
    </row>
    <row r="290" spans="1:28" x14ac:dyDescent="0.25">
      <c r="A290" t="s">
        <v>141</v>
      </c>
      <c r="B290" s="4">
        <v>-8357266.4900000002</v>
      </c>
      <c r="C290" s="4">
        <v>34139.07</v>
      </c>
      <c r="D290" s="4">
        <v>155155.21</v>
      </c>
      <c r="E290" s="4">
        <v>158036.67000000001</v>
      </c>
      <c r="F290" s="4">
        <v>-315268.17</v>
      </c>
      <c r="G290" s="4">
        <v>-315268.15999999997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315268.15999999997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-8325203.71</v>
      </c>
    </row>
    <row r="291" spans="1:28" x14ac:dyDescent="0.25">
      <c r="A291" t="s">
        <v>142</v>
      </c>
      <c r="B291" s="4">
        <v>-12888880.550000001</v>
      </c>
      <c r="C291" s="4">
        <v>262265.88</v>
      </c>
      <c r="D291" s="4">
        <v>-398547.67</v>
      </c>
      <c r="E291" s="4">
        <v>22336.6</v>
      </c>
      <c r="F291" s="4">
        <v>0</v>
      </c>
      <c r="G291" s="4">
        <v>134900.95000000001</v>
      </c>
      <c r="H291" s="4">
        <v>119791.22</v>
      </c>
      <c r="I291" s="4">
        <v>0</v>
      </c>
      <c r="J291" s="4">
        <v>175937.83</v>
      </c>
      <c r="K291" s="4">
        <v>155865.17000000001</v>
      </c>
      <c r="L291" s="4">
        <v>199467.01</v>
      </c>
      <c r="M291" s="4">
        <v>0</v>
      </c>
      <c r="N291" s="4">
        <v>0</v>
      </c>
      <c r="O291" s="4">
        <v>89437.48</v>
      </c>
      <c r="P291" s="4">
        <v>217222.8</v>
      </c>
      <c r="Q291" s="4">
        <v>0</v>
      </c>
      <c r="R291" s="4">
        <v>0</v>
      </c>
      <c r="S291" s="4">
        <v>0</v>
      </c>
      <c r="T291" s="4">
        <v>-244913.17</v>
      </c>
      <c r="U291" s="4">
        <v>0</v>
      </c>
      <c r="V291" s="4">
        <v>0</v>
      </c>
      <c r="W291" s="4">
        <v>0</v>
      </c>
      <c r="X291" s="4">
        <v>106868.3</v>
      </c>
      <c r="Y291" s="4">
        <v>0</v>
      </c>
      <c r="Z291" s="4">
        <v>0</v>
      </c>
      <c r="AA291" s="4">
        <v>0</v>
      </c>
      <c r="AB291" s="4">
        <v>-12048248.15</v>
      </c>
    </row>
    <row r="292" spans="1:28" x14ac:dyDescent="0.25">
      <c r="A292" t="s">
        <v>143</v>
      </c>
      <c r="B292" s="4">
        <v>-25614.959999999999</v>
      </c>
      <c r="C292" s="4">
        <v>0.84</v>
      </c>
      <c r="D292" s="4">
        <v>0</v>
      </c>
      <c r="E292" s="4">
        <v>-1547.91</v>
      </c>
      <c r="F292" s="4">
        <v>0</v>
      </c>
      <c r="G292" s="4">
        <v>-523.11</v>
      </c>
      <c r="H292" s="4">
        <v>-1366.47</v>
      </c>
      <c r="I292" s="4">
        <v>0</v>
      </c>
      <c r="J292" s="4">
        <v>-37351.65</v>
      </c>
      <c r="K292" s="4">
        <v>-782.46</v>
      </c>
      <c r="L292" s="4">
        <v>-710.22</v>
      </c>
      <c r="M292" s="4">
        <v>0</v>
      </c>
      <c r="N292" s="4">
        <v>0</v>
      </c>
      <c r="O292" s="4">
        <v>-706.65</v>
      </c>
      <c r="P292" s="4">
        <v>-717.78</v>
      </c>
      <c r="Q292" s="4">
        <v>0</v>
      </c>
      <c r="R292" s="4">
        <v>0</v>
      </c>
      <c r="S292" s="4">
        <v>-47551.14</v>
      </c>
      <c r="T292" s="4">
        <v>-713.79</v>
      </c>
      <c r="U292" s="4">
        <v>0</v>
      </c>
      <c r="V292" s="4">
        <v>0</v>
      </c>
      <c r="W292" s="4">
        <v>0</v>
      </c>
      <c r="X292" s="4">
        <v>-10443.93</v>
      </c>
      <c r="Y292" s="4">
        <v>0</v>
      </c>
      <c r="Z292" s="4">
        <v>0</v>
      </c>
      <c r="AA292" s="4">
        <v>0</v>
      </c>
      <c r="AB292" s="4">
        <v>-128029.23</v>
      </c>
    </row>
    <row r="293" spans="1:28" x14ac:dyDescent="0.25">
      <c r="A293" t="s">
        <v>144</v>
      </c>
      <c r="B293" s="4">
        <v>-742.34</v>
      </c>
      <c r="C293" s="4">
        <v>742.34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</row>
    <row r="294" spans="1:28" x14ac:dyDescent="0.25">
      <c r="A294" t="s">
        <v>145</v>
      </c>
      <c r="B294" s="4">
        <v>-1703.1</v>
      </c>
      <c r="C294" s="4">
        <v>1703.1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</row>
    <row r="295" spans="1:28" x14ac:dyDescent="0.25">
      <c r="A295" t="s">
        <v>146</v>
      </c>
      <c r="B295" s="4">
        <v>-2207067.2400000002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-2207067.2400000002</v>
      </c>
    </row>
    <row r="296" spans="1:28" x14ac:dyDescent="0.25">
      <c r="A296" t="s">
        <v>147</v>
      </c>
      <c r="B296" s="4">
        <v>-9659160.6099999994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-9659160.6099999994</v>
      </c>
    </row>
    <row r="297" spans="1:28" x14ac:dyDescent="0.25">
      <c r="A297" t="s">
        <v>148</v>
      </c>
      <c r="B297" s="4">
        <v>0</v>
      </c>
      <c r="C297" s="4">
        <v>0</v>
      </c>
      <c r="D297" s="4">
        <v>0</v>
      </c>
      <c r="E297" s="4">
        <v>-200092.62</v>
      </c>
      <c r="F297" s="4">
        <v>0</v>
      </c>
      <c r="G297" s="4">
        <v>-79524.06</v>
      </c>
      <c r="H297" s="4">
        <v>-79524.06</v>
      </c>
      <c r="I297" s="4">
        <v>0</v>
      </c>
      <c r="J297" s="4">
        <v>-79524.06</v>
      </c>
      <c r="K297" s="4">
        <v>-79524.06</v>
      </c>
      <c r="L297" s="4">
        <v>-79524.06</v>
      </c>
      <c r="M297" s="4">
        <v>0</v>
      </c>
      <c r="N297" s="4">
        <v>0</v>
      </c>
      <c r="O297" s="4">
        <v>-79524.06</v>
      </c>
      <c r="P297" s="4">
        <v>-79524.06</v>
      </c>
      <c r="Q297" s="4">
        <v>0</v>
      </c>
      <c r="R297" s="4">
        <v>0</v>
      </c>
      <c r="S297" s="4">
        <v>0</v>
      </c>
      <c r="T297" s="4">
        <v>-79524.06</v>
      </c>
      <c r="U297" s="4">
        <v>0</v>
      </c>
      <c r="V297" s="4">
        <v>0</v>
      </c>
      <c r="W297" s="4">
        <v>0</v>
      </c>
      <c r="X297" s="4">
        <v>-79524.06</v>
      </c>
      <c r="Y297" s="4">
        <v>0</v>
      </c>
      <c r="Z297" s="4">
        <v>0</v>
      </c>
      <c r="AA297" s="4">
        <v>0</v>
      </c>
      <c r="AB297" s="4">
        <v>-915809.16</v>
      </c>
    </row>
    <row r="298" spans="1:28" x14ac:dyDescent="0.25">
      <c r="A298" t="s">
        <v>149</v>
      </c>
      <c r="B298" s="4">
        <v>0</v>
      </c>
      <c r="C298" s="4">
        <v>0</v>
      </c>
      <c r="D298" s="4">
        <v>0</v>
      </c>
      <c r="E298" s="4">
        <v>200092.62</v>
      </c>
      <c r="F298" s="4">
        <v>0</v>
      </c>
      <c r="G298" s="4">
        <v>79524.06</v>
      </c>
      <c r="H298" s="4">
        <v>79524.06</v>
      </c>
      <c r="I298" s="4">
        <v>0</v>
      </c>
      <c r="J298" s="4">
        <v>79524.06</v>
      </c>
      <c r="K298" s="4">
        <v>79524.06</v>
      </c>
      <c r="L298" s="4">
        <v>79524.06</v>
      </c>
      <c r="M298" s="4">
        <v>0</v>
      </c>
      <c r="N298" s="4">
        <v>0</v>
      </c>
      <c r="O298" s="4">
        <v>79524.06</v>
      </c>
      <c r="P298" s="4">
        <v>79524.06</v>
      </c>
      <c r="Q298" s="4">
        <v>0</v>
      </c>
      <c r="R298" s="4">
        <v>0</v>
      </c>
      <c r="S298" s="4">
        <v>0</v>
      </c>
      <c r="T298" s="4">
        <v>79524.06</v>
      </c>
      <c r="U298" s="4">
        <v>0</v>
      </c>
      <c r="V298" s="4">
        <v>0</v>
      </c>
      <c r="W298" s="4">
        <v>0</v>
      </c>
      <c r="X298" s="4">
        <v>79524.06</v>
      </c>
      <c r="Y298" s="4">
        <v>0</v>
      </c>
      <c r="Z298" s="4">
        <v>0</v>
      </c>
      <c r="AA298" s="4">
        <v>0</v>
      </c>
      <c r="AB298" s="4">
        <v>915809.16</v>
      </c>
    </row>
    <row r="299" spans="1:28" x14ac:dyDescent="0.25">
      <c r="A299" t="s">
        <v>150</v>
      </c>
      <c r="B299" s="4">
        <v>-50644.94</v>
      </c>
      <c r="C299" s="4">
        <v>12661.24</v>
      </c>
      <c r="D299" s="4">
        <v>12661.23</v>
      </c>
      <c r="E299" s="4">
        <v>12661.24</v>
      </c>
      <c r="F299" s="4">
        <v>0</v>
      </c>
      <c r="G299" s="4">
        <v>12661.22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0.21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0.2</v>
      </c>
    </row>
    <row r="300" spans="1:28" x14ac:dyDescent="0.25">
      <c r="A300" t="s">
        <v>151</v>
      </c>
      <c r="B300" s="4">
        <v>-2906039.53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-2906039.53</v>
      </c>
    </row>
    <row r="301" spans="1:28" x14ac:dyDescent="0.25">
      <c r="A301" t="s">
        <v>152</v>
      </c>
      <c r="B301" s="4">
        <v>-1767168.71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-854392.35</v>
      </c>
      <c r="P301" s="4">
        <v>854392.35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-1767168.71</v>
      </c>
    </row>
    <row r="302" spans="1:28" x14ac:dyDescent="0.25">
      <c r="A302" t="s">
        <v>153</v>
      </c>
      <c r="B302" s="4">
        <v>-124450.91</v>
      </c>
      <c r="C302" s="4">
        <v>-118790.91</v>
      </c>
      <c r="D302" s="4">
        <v>-20758.5</v>
      </c>
      <c r="E302" s="4">
        <v>-16585.38</v>
      </c>
      <c r="F302" s="4">
        <v>0</v>
      </c>
      <c r="G302" s="4">
        <v>-18858</v>
      </c>
      <c r="H302" s="4">
        <v>0</v>
      </c>
      <c r="I302" s="4">
        <v>0</v>
      </c>
      <c r="J302" s="4">
        <v>-11903.39</v>
      </c>
      <c r="K302" s="4">
        <v>-21022.26</v>
      </c>
      <c r="L302" s="4">
        <v>0</v>
      </c>
      <c r="M302" s="4">
        <v>0</v>
      </c>
      <c r="N302" s="4">
        <v>0</v>
      </c>
      <c r="O302" s="4">
        <v>-74303.67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-69422.720000000001</v>
      </c>
      <c r="Y302" s="4">
        <v>0</v>
      </c>
      <c r="Z302" s="4">
        <v>0</v>
      </c>
      <c r="AA302" s="4">
        <v>0</v>
      </c>
      <c r="AB302" s="4">
        <v>-476095.74</v>
      </c>
    </row>
    <row r="303" spans="1:28" x14ac:dyDescent="0.25">
      <c r="A303" t="s">
        <v>154</v>
      </c>
      <c r="B303" s="4">
        <v>7015.68</v>
      </c>
      <c r="C303" s="4">
        <v>584.64</v>
      </c>
      <c r="D303" s="4">
        <v>584.64</v>
      </c>
      <c r="E303" s="4">
        <v>584.64</v>
      </c>
      <c r="F303" s="4">
        <v>0</v>
      </c>
      <c r="G303" s="4">
        <v>584.64</v>
      </c>
      <c r="H303" s="4">
        <v>584.64</v>
      </c>
      <c r="I303" s="4">
        <v>0</v>
      </c>
      <c r="J303" s="4">
        <v>584.64</v>
      </c>
      <c r="K303" s="4">
        <v>584.64</v>
      </c>
      <c r="L303" s="4">
        <v>584.64</v>
      </c>
      <c r="M303" s="4">
        <v>0</v>
      </c>
      <c r="N303" s="4">
        <v>0</v>
      </c>
      <c r="O303" s="4">
        <v>584.64</v>
      </c>
      <c r="P303" s="4">
        <v>584.64</v>
      </c>
      <c r="Q303" s="4">
        <v>0</v>
      </c>
      <c r="R303" s="4">
        <v>0</v>
      </c>
      <c r="S303" s="4">
        <v>-69627.600000000006</v>
      </c>
      <c r="T303" s="4">
        <v>584.64</v>
      </c>
      <c r="U303" s="4">
        <v>0</v>
      </c>
      <c r="V303" s="4">
        <v>0</v>
      </c>
      <c r="W303" s="4">
        <v>0</v>
      </c>
      <c r="X303" s="4">
        <v>584.64</v>
      </c>
      <c r="Y303" s="4">
        <v>0</v>
      </c>
      <c r="Z303" s="4">
        <v>0</v>
      </c>
      <c r="AA303" s="4">
        <v>0</v>
      </c>
      <c r="AB303" s="4">
        <v>-55596.24</v>
      </c>
    </row>
    <row r="304" spans="1:28" x14ac:dyDescent="0.25">
      <c r="A304" t="s">
        <v>155</v>
      </c>
      <c r="B304" s="4">
        <v>1093.68</v>
      </c>
      <c r="C304" s="4">
        <v>91.14</v>
      </c>
      <c r="D304" s="4">
        <v>91.14</v>
      </c>
      <c r="E304" s="4">
        <v>91.14</v>
      </c>
      <c r="F304" s="4">
        <v>0</v>
      </c>
      <c r="G304" s="4">
        <v>91.14</v>
      </c>
      <c r="H304" s="4">
        <v>91.14</v>
      </c>
      <c r="I304" s="4">
        <v>0</v>
      </c>
      <c r="J304" s="4">
        <v>91.14</v>
      </c>
      <c r="K304" s="4">
        <v>91.14</v>
      </c>
      <c r="L304" s="4">
        <v>91.14</v>
      </c>
      <c r="M304" s="4">
        <v>0</v>
      </c>
      <c r="N304" s="4">
        <v>0</v>
      </c>
      <c r="O304" s="4">
        <v>91.14</v>
      </c>
      <c r="P304" s="4">
        <v>91.14</v>
      </c>
      <c r="Q304" s="4">
        <v>0</v>
      </c>
      <c r="R304" s="4">
        <v>0</v>
      </c>
      <c r="S304" s="4">
        <v>-10846.29</v>
      </c>
      <c r="T304" s="4">
        <v>91.14</v>
      </c>
      <c r="U304" s="4">
        <v>0</v>
      </c>
      <c r="V304" s="4">
        <v>0</v>
      </c>
      <c r="W304" s="4">
        <v>0</v>
      </c>
      <c r="X304" s="4">
        <v>91.14</v>
      </c>
      <c r="Y304" s="4">
        <v>0</v>
      </c>
      <c r="Z304" s="4">
        <v>0</v>
      </c>
      <c r="AA304" s="4">
        <v>0</v>
      </c>
      <c r="AB304" s="4">
        <v>-8658.93</v>
      </c>
    </row>
    <row r="305" spans="1:28" x14ac:dyDescent="0.25">
      <c r="A305" t="s">
        <v>156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-960316.47</v>
      </c>
      <c r="H305" s="4">
        <v>-324773.76000000001</v>
      </c>
      <c r="I305" s="4">
        <v>0</v>
      </c>
      <c r="J305" s="4">
        <v>-326920.15000000002</v>
      </c>
      <c r="K305" s="4">
        <v>-329182.53999999998</v>
      </c>
      <c r="L305" s="4">
        <v>-331434.61</v>
      </c>
      <c r="M305" s="4">
        <v>0</v>
      </c>
      <c r="N305" s="4">
        <v>0</v>
      </c>
      <c r="O305" s="4">
        <v>-333715.49</v>
      </c>
      <c r="P305" s="4">
        <v>-336023.3</v>
      </c>
      <c r="Q305" s="4">
        <v>0</v>
      </c>
      <c r="R305" s="4">
        <v>0</v>
      </c>
      <c r="S305" s="4">
        <v>0</v>
      </c>
      <c r="T305" s="4">
        <v>-338364.26</v>
      </c>
      <c r="U305" s="4">
        <v>0</v>
      </c>
      <c r="V305" s="4">
        <v>0</v>
      </c>
      <c r="W305" s="4">
        <v>0</v>
      </c>
      <c r="X305" s="4">
        <v>-340689.84</v>
      </c>
      <c r="Y305" s="4">
        <v>0</v>
      </c>
      <c r="Z305" s="4">
        <v>0</v>
      </c>
      <c r="AA305" s="4">
        <v>0</v>
      </c>
      <c r="AB305" s="4">
        <v>-3621420.42</v>
      </c>
    </row>
    <row r="306" spans="1:28" x14ac:dyDescent="0.25">
      <c r="A306" t="s">
        <v>157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397349.98</v>
      </c>
      <c r="H306" s="4">
        <v>134381.57999999999</v>
      </c>
      <c r="I306" s="4">
        <v>0</v>
      </c>
      <c r="J306" s="4">
        <v>135269.70000000001</v>
      </c>
      <c r="K306" s="4">
        <v>136205.79999999999</v>
      </c>
      <c r="L306" s="4">
        <v>137137.64000000001</v>
      </c>
      <c r="M306" s="4">
        <v>0</v>
      </c>
      <c r="N306" s="4">
        <v>0</v>
      </c>
      <c r="O306" s="4">
        <v>138081.41</v>
      </c>
      <c r="P306" s="4">
        <v>139036.29999999999</v>
      </c>
      <c r="Q306" s="4">
        <v>0</v>
      </c>
      <c r="R306" s="4">
        <v>0</v>
      </c>
      <c r="S306" s="4">
        <v>0</v>
      </c>
      <c r="T306" s="4">
        <v>140004.92000000001</v>
      </c>
      <c r="U306" s="4">
        <v>0</v>
      </c>
      <c r="V306" s="4">
        <v>0</v>
      </c>
      <c r="W306" s="4">
        <v>0</v>
      </c>
      <c r="X306" s="4">
        <v>140967.18</v>
      </c>
      <c r="Y306" s="4">
        <v>0</v>
      </c>
      <c r="Z306" s="4">
        <v>0</v>
      </c>
      <c r="AA306" s="4">
        <v>0</v>
      </c>
      <c r="AB306" s="4">
        <v>1498434.51</v>
      </c>
    </row>
    <row r="307" spans="1:28" x14ac:dyDescent="0.25">
      <c r="A307" t="s">
        <v>158</v>
      </c>
      <c r="B307" s="4">
        <v>5259939.5599999996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12600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-632.66</v>
      </c>
      <c r="Q307" s="4">
        <v>0</v>
      </c>
      <c r="R307" s="4">
        <v>0</v>
      </c>
      <c r="S307" s="4">
        <v>-0.21</v>
      </c>
      <c r="T307" s="4">
        <v>-843.54</v>
      </c>
      <c r="U307" s="4">
        <v>0</v>
      </c>
      <c r="V307" s="4">
        <v>0</v>
      </c>
      <c r="W307" s="4">
        <v>0</v>
      </c>
      <c r="X307" s="4">
        <v>-1675</v>
      </c>
      <c r="Y307" s="4">
        <v>0</v>
      </c>
      <c r="Z307" s="4">
        <v>0</v>
      </c>
      <c r="AA307" s="4">
        <v>0</v>
      </c>
      <c r="AB307" s="4">
        <v>5269388.1500000004</v>
      </c>
    </row>
    <row r="308" spans="1:28" x14ac:dyDescent="0.25">
      <c r="A308" t="s">
        <v>159</v>
      </c>
      <c r="B308" s="4">
        <v>-23158877.600000001</v>
      </c>
      <c r="C308" s="4">
        <v>-703.36</v>
      </c>
      <c r="D308" s="4">
        <v>-2580.69</v>
      </c>
      <c r="E308" s="4">
        <v>-5105.21</v>
      </c>
      <c r="F308" s="4">
        <v>0</v>
      </c>
      <c r="G308" s="4">
        <v>-1494.11</v>
      </c>
      <c r="H308" s="4">
        <v>-3315.94</v>
      </c>
      <c r="I308" s="4">
        <v>0</v>
      </c>
      <c r="J308" s="4">
        <v>-7089.77</v>
      </c>
      <c r="K308" s="4">
        <v>-2337.13</v>
      </c>
      <c r="L308" s="4">
        <v>-4285.13</v>
      </c>
      <c r="M308" s="4">
        <v>0</v>
      </c>
      <c r="N308" s="4">
        <v>0</v>
      </c>
      <c r="O308" s="4">
        <v>-6157.18</v>
      </c>
      <c r="P308" s="4">
        <v>-7833.2</v>
      </c>
      <c r="Q308" s="4">
        <v>0</v>
      </c>
      <c r="R308" s="4">
        <v>0</v>
      </c>
      <c r="S308" s="4">
        <v>0</v>
      </c>
      <c r="T308" s="4">
        <v>-2931.91</v>
      </c>
      <c r="U308" s="4">
        <v>0</v>
      </c>
      <c r="V308" s="4">
        <v>0</v>
      </c>
      <c r="W308" s="4">
        <v>0</v>
      </c>
      <c r="X308" s="4">
        <v>-4498</v>
      </c>
      <c r="Y308" s="4">
        <v>0</v>
      </c>
      <c r="Z308" s="4">
        <v>0</v>
      </c>
      <c r="AA308" s="4">
        <v>0</v>
      </c>
      <c r="AB308" s="4">
        <v>-23207209.23</v>
      </c>
    </row>
    <row r="309" spans="1:28" x14ac:dyDescent="0.25">
      <c r="A309" t="s">
        <v>160</v>
      </c>
      <c r="B309" s="4">
        <v>-53866902.939999998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-53866902.939999998</v>
      </c>
    </row>
    <row r="310" spans="1:28" x14ac:dyDescent="0.25">
      <c r="A310" t="s">
        <v>161</v>
      </c>
      <c r="B310" s="4">
        <v>-1092133.96</v>
      </c>
      <c r="C310" s="4">
        <v>-2302.29</v>
      </c>
      <c r="D310" s="4">
        <v>4131.99</v>
      </c>
      <c r="E310" s="4">
        <v>5105.21</v>
      </c>
      <c r="F310" s="4">
        <v>0</v>
      </c>
      <c r="G310" s="4">
        <v>1494.11</v>
      </c>
      <c r="H310" s="4">
        <v>3315.94</v>
      </c>
      <c r="I310" s="4">
        <v>0</v>
      </c>
      <c r="J310" s="4">
        <v>-9687556.1600000001</v>
      </c>
      <c r="K310" s="4">
        <v>2337.12</v>
      </c>
      <c r="L310" s="4">
        <v>4285.13</v>
      </c>
      <c r="M310" s="4">
        <v>0</v>
      </c>
      <c r="N310" s="4">
        <v>0</v>
      </c>
      <c r="O310" s="4">
        <v>-89894.99</v>
      </c>
      <c r="P310" s="4">
        <v>-40549.160000000003</v>
      </c>
      <c r="Q310" s="4">
        <v>0</v>
      </c>
      <c r="R310" s="4">
        <v>0</v>
      </c>
      <c r="S310" s="4">
        <v>0</v>
      </c>
      <c r="T310" s="4">
        <v>-45689.54</v>
      </c>
      <c r="U310" s="4">
        <v>0</v>
      </c>
      <c r="V310" s="4">
        <v>0</v>
      </c>
      <c r="W310" s="4">
        <v>0</v>
      </c>
      <c r="X310" s="4">
        <v>-44363.73</v>
      </c>
      <c r="Y310" s="4">
        <v>0</v>
      </c>
      <c r="Z310" s="4">
        <v>0</v>
      </c>
      <c r="AA310" s="4">
        <v>0</v>
      </c>
      <c r="AB310" s="4">
        <v>-10981820.33</v>
      </c>
    </row>
    <row r="311" spans="1:28" x14ac:dyDescent="0.25">
      <c r="A311" t="s">
        <v>162</v>
      </c>
      <c r="B311" s="4">
        <v>-633315.03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-633315.03</v>
      </c>
    </row>
    <row r="312" spans="1:28" x14ac:dyDescent="0.25">
      <c r="A312" t="s">
        <v>163</v>
      </c>
      <c r="B312" s="4">
        <v>-63011.08</v>
      </c>
      <c r="C312" s="4">
        <v>588.89</v>
      </c>
      <c r="D312" s="4">
        <v>588.89</v>
      </c>
      <c r="E312" s="4">
        <v>588.88</v>
      </c>
      <c r="F312" s="4">
        <v>0</v>
      </c>
      <c r="G312" s="4">
        <v>588.89</v>
      </c>
      <c r="H312" s="4">
        <v>588.89</v>
      </c>
      <c r="I312" s="4">
        <v>0</v>
      </c>
      <c r="J312" s="4">
        <v>588.89</v>
      </c>
      <c r="K312" s="4">
        <v>588.89</v>
      </c>
      <c r="L312" s="4">
        <v>588.89</v>
      </c>
      <c r="M312" s="4">
        <v>0</v>
      </c>
      <c r="N312" s="4">
        <v>0</v>
      </c>
      <c r="O312" s="4">
        <v>588.88</v>
      </c>
      <c r="P312" s="4">
        <v>588.89</v>
      </c>
      <c r="Q312" s="4">
        <v>0</v>
      </c>
      <c r="R312" s="4">
        <v>0</v>
      </c>
      <c r="S312" s="4">
        <v>-0.21</v>
      </c>
      <c r="T312" s="4">
        <v>588.89</v>
      </c>
      <c r="U312" s="4">
        <v>0</v>
      </c>
      <c r="V312" s="4">
        <v>0</v>
      </c>
      <c r="W312" s="4">
        <v>0</v>
      </c>
      <c r="X312" s="4">
        <v>588.89</v>
      </c>
      <c r="Y312" s="4">
        <v>0</v>
      </c>
      <c r="Z312" s="4">
        <v>0</v>
      </c>
      <c r="AA312" s="4">
        <v>0</v>
      </c>
      <c r="AB312" s="4">
        <v>-55944.63</v>
      </c>
    </row>
    <row r="313" spans="1:28" x14ac:dyDescent="0.25">
      <c r="A313" t="s">
        <v>164</v>
      </c>
      <c r="B313" s="4">
        <v>-45489.9</v>
      </c>
      <c r="C313" s="4">
        <v>3790.85</v>
      </c>
      <c r="D313" s="4">
        <v>3790.86</v>
      </c>
      <c r="E313" s="4">
        <v>3790.84</v>
      </c>
      <c r="F313" s="4">
        <v>0</v>
      </c>
      <c r="G313" s="4">
        <v>3790.86</v>
      </c>
      <c r="H313" s="4">
        <v>3790.85</v>
      </c>
      <c r="I313" s="4">
        <v>0</v>
      </c>
      <c r="J313" s="4">
        <v>3790.86</v>
      </c>
      <c r="K313" s="4">
        <v>3790.84</v>
      </c>
      <c r="L313" s="4">
        <v>3790.86</v>
      </c>
      <c r="M313" s="4">
        <v>0</v>
      </c>
      <c r="N313" s="4">
        <v>0</v>
      </c>
      <c r="O313" s="4">
        <v>3790.85</v>
      </c>
      <c r="P313" s="4">
        <v>3790.86</v>
      </c>
      <c r="Q313" s="4">
        <v>0</v>
      </c>
      <c r="R313" s="4">
        <v>0</v>
      </c>
      <c r="S313" s="4">
        <v>0</v>
      </c>
      <c r="T313" s="4">
        <v>3790.84</v>
      </c>
      <c r="U313" s="4">
        <v>0</v>
      </c>
      <c r="V313" s="4">
        <v>0</v>
      </c>
      <c r="W313" s="4">
        <v>0</v>
      </c>
      <c r="X313" s="4">
        <v>3790.56</v>
      </c>
      <c r="Y313" s="4">
        <v>0</v>
      </c>
      <c r="Z313" s="4">
        <v>0</v>
      </c>
      <c r="AA313" s="4">
        <v>0</v>
      </c>
      <c r="AB313" s="4">
        <v>0.03</v>
      </c>
    </row>
    <row r="314" spans="1:28" x14ac:dyDescent="0.25">
      <c r="A314" t="s">
        <v>166</v>
      </c>
      <c r="B314" s="4">
        <v>-686463.07</v>
      </c>
      <c r="C314" s="4">
        <v>0</v>
      </c>
      <c r="D314" s="4">
        <v>0</v>
      </c>
      <c r="E314" s="4">
        <v>175959.63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-510503.44</v>
      </c>
    </row>
    <row r="315" spans="1:28" x14ac:dyDescent="0.25">
      <c r="A315" t="s">
        <v>167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-854392.35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-1410131.42</v>
      </c>
      <c r="Y315" s="4">
        <v>0</v>
      </c>
      <c r="Z315" s="4">
        <v>0</v>
      </c>
      <c r="AA315" s="4">
        <v>0</v>
      </c>
      <c r="AB315" s="4">
        <v>-2264523.77</v>
      </c>
    </row>
    <row r="316" spans="1:28" x14ac:dyDescent="0.25">
      <c r="A316" t="s">
        <v>169</v>
      </c>
      <c r="B316" s="4">
        <v>-105164.64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-105164.64</v>
      </c>
    </row>
    <row r="317" spans="1:28" x14ac:dyDescent="0.25">
      <c r="A317" t="s">
        <v>170</v>
      </c>
      <c r="B317" s="4">
        <v>581109.27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-730356.69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-149247.42000000001</v>
      </c>
    </row>
    <row r="318" spans="1:28" x14ac:dyDescent="0.25">
      <c r="A318" s="5" t="s">
        <v>197</v>
      </c>
      <c r="B318" s="6">
        <v>-106664735.58</v>
      </c>
      <c r="C318" s="6">
        <v>-892484.24</v>
      </c>
      <c r="D318" s="6">
        <v>174962.22</v>
      </c>
      <c r="E318" s="6">
        <v>1038423.32</v>
      </c>
      <c r="F318" s="6">
        <v>-344700.44</v>
      </c>
      <c r="G318" s="6">
        <v>-1213071.8799999999</v>
      </c>
      <c r="H318" s="6">
        <v>947602.2</v>
      </c>
      <c r="I318" s="6">
        <v>0</v>
      </c>
      <c r="J318" s="6">
        <v>-10375611.609999999</v>
      </c>
      <c r="K318" s="6">
        <v>-296077.24</v>
      </c>
      <c r="L318" s="6">
        <v>615618.74</v>
      </c>
      <c r="M318" s="6">
        <v>0</v>
      </c>
      <c r="N318" s="6">
        <v>0</v>
      </c>
      <c r="O318" s="6">
        <v>-1707977.85</v>
      </c>
      <c r="P318" s="6">
        <v>368895.59</v>
      </c>
      <c r="Q318" s="6">
        <v>-262112.81</v>
      </c>
      <c r="R318" s="6">
        <v>0</v>
      </c>
      <c r="S318" s="6">
        <v>-509896.59</v>
      </c>
      <c r="T318" s="6">
        <v>-931092.1</v>
      </c>
      <c r="U318" s="6">
        <v>0</v>
      </c>
      <c r="V318" s="6">
        <v>83067.91</v>
      </c>
      <c r="W318" s="6">
        <v>0.01</v>
      </c>
      <c r="X318" s="6">
        <v>-958163.49</v>
      </c>
      <c r="Y318" s="6">
        <v>0</v>
      </c>
      <c r="Z318" s="6">
        <v>0</v>
      </c>
      <c r="AA318" s="6">
        <v>0</v>
      </c>
      <c r="AB318" s="6">
        <v>-120927353.84</v>
      </c>
    </row>
    <row r="319" spans="1:28" x14ac:dyDescent="0.25">
      <c r="A319" s="7" t="s">
        <v>32</v>
      </c>
    </row>
    <row r="320" spans="1:28" x14ac:dyDescent="0.25">
      <c r="A320" t="s">
        <v>198</v>
      </c>
    </row>
    <row r="321" spans="1:28" x14ac:dyDescent="0.25">
      <c r="A321" t="s">
        <v>38</v>
      </c>
      <c r="B321" s="4">
        <v>-1696665.17</v>
      </c>
      <c r="C321" s="4">
        <v>37726</v>
      </c>
      <c r="D321" s="4">
        <v>37726</v>
      </c>
      <c r="E321" s="4">
        <v>37726</v>
      </c>
      <c r="F321" s="4">
        <v>0</v>
      </c>
      <c r="G321" s="4">
        <v>37726</v>
      </c>
      <c r="H321" s="4">
        <v>37726</v>
      </c>
      <c r="I321" s="4">
        <v>0</v>
      </c>
      <c r="J321" s="4">
        <v>37726</v>
      </c>
      <c r="K321" s="4">
        <v>37726</v>
      </c>
      <c r="L321" s="4">
        <v>37726</v>
      </c>
      <c r="M321" s="4">
        <v>0</v>
      </c>
      <c r="N321" s="4">
        <v>0</v>
      </c>
      <c r="O321" s="4">
        <v>37726</v>
      </c>
      <c r="P321" s="4">
        <v>37726</v>
      </c>
      <c r="Q321" s="4">
        <v>0</v>
      </c>
      <c r="R321" s="4">
        <v>0</v>
      </c>
      <c r="S321" s="4">
        <v>0</v>
      </c>
      <c r="T321" s="4">
        <v>37726</v>
      </c>
      <c r="U321" s="4">
        <v>0</v>
      </c>
      <c r="V321" s="4">
        <v>0</v>
      </c>
      <c r="W321" s="4">
        <v>0</v>
      </c>
      <c r="X321" s="4">
        <v>37726</v>
      </c>
      <c r="Y321" s="4">
        <v>0</v>
      </c>
      <c r="Z321" s="4">
        <v>0</v>
      </c>
      <c r="AA321" s="4">
        <v>0</v>
      </c>
      <c r="AB321" s="4">
        <v>-1243953.17</v>
      </c>
    </row>
    <row r="322" spans="1:28" x14ac:dyDescent="0.25">
      <c r="A322" s="5" t="s">
        <v>199</v>
      </c>
      <c r="B322" s="6">
        <v>-1696665.17</v>
      </c>
      <c r="C322" s="6">
        <v>37726</v>
      </c>
      <c r="D322" s="6">
        <v>37726</v>
      </c>
      <c r="E322" s="6">
        <v>37726</v>
      </c>
      <c r="F322" s="6">
        <v>0</v>
      </c>
      <c r="G322" s="6">
        <v>37726</v>
      </c>
      <c r="H322" s="6">
        <v>37726</v>
      </c>
      <c r="I322" s="6">
        <v>0</v>
      </c>
      <c r="J322" s="6">
        <v>37726</v>
      </c>
      <c r="K322" s="6">
        <v>37726</v>
      </c>
      <c r="L322" s="6">
        <v>37726</v>
      </c>
      <c r="M322" s="6">
        <v>0</v>
      </c>
      <c r="N322" s="6">
        <v>0</v>
      </c>
      <c r="O322" s="6">
        <v>37726</v>
      </c>
      <c r="P322" s="6">
        <v>37726</v>
      </c>
      <c r="Q322" s="6">
        <v>0</v>
      </c>
      <c r="R322" s="6">
        <v>0</v>
      </c>
      <c r="S322" s="6">
        <v>0</v>
      </c>
      <c r="T322" s="6">
        <v>37726</v>
      </c>
      <c r="U322" s="6">
        <v>0</v>
      </c>
      <c r="V322" s="6">
        <v>0</v>
      </c>
      <c r="W322" s="6">
        <v>0</v>
      </c>
      <c r="X322" s="6">
        <v>37726</v>
      </c>
      <c r="Y322" s="6">
        <v>0</v>
      </c>
      <c r="Z322" s="6">
        <v>0</v>
      </c>
      <c r="AA322" s="6">
        <v>0</v>
      </c>
      <c r="AB322" s="6">
        <v>-1243953.17</v>
      </c>
    </row>
    <row r="323" spans="1:28" x14ac:dyDescent="0.25">
      <c r="A323" s="7" t="s">
        <v>32</v>
      </c>
    </row>
    <row r="324" spans="1:28" x14ac:dyDescent="0.25">
      <c r="A324" t="s">
        <v>200</v>
      </c>
    </row>
    <row r="325" spans="1:28" x14ac:dyDescent="0.25">
      <c r="A325" t="s">
        <v>120</v>
      </c>
      <c r="B325" s="4">
        <v>-0.09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-0.09</v>
      </c>
    </row>
    <row r="326" spans="1:28" x14ac:dyDescent="0.25">
      <c r="A326" s="5" t="s">
        <v>201</v>
      </c>
      <c r="B326" s="6">
        <v>-0.09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-0.09</v>
      </c>
    </row>
    <row r="327" spans="1:28" x14ac:dyDescent="0.25">
      <c r="A327" s="7" t="s">
        <v>32</v>
      </c>
    </row>
    <row r="328" spans="1:28" x14ac:dyDescent="0.25">
      <c r="A328" t="s">
        <v>202</v>
      </c>
    </row>
    <row r="329" spans="1:28" x14ac:dyDescent="0.25">
      <c r="A329" t="s">
        <v>95</v>
      </c>
      <c r="B329" s="4">
        <v>-406198.32</v>
      </c>
      <c r="C329" s="4">
        <v>-2255.46</v>
      </c>
      <c r="D329" s="4">
        <v>-3409.29</v>
      </c>
      <c r="E329" s="4">
        <v>-3067.42</v>
      </c>
      <c r="F329" s="4">
        <v>0</v>
      </c>
      <c r="G329" s="4">
        <v>-3340.49</v>
      </c>
      <c r="H329" s="4">
        <v>-3424.29</v>
      </c>
      <c r="I329" s="4">
        <v>0</v>
      </c>
      <c r="J329" s="4">
        <v>-3604.59</v>
      </c>
      <c r="K329" s="4">
        <v>-3828.1</v>
      </c>
      <c r="L329" s="4">
        <v>-4047.62</v>
      </c>
      <c r="M329" s="4">
        <v>0</v>
      </c>
      <c r="N329" s="4">
        <v>0</v>
      </c>
      <c r="O329" s="4">
        <v>0</v>
      </c>
      <c r="P329" s="4">
        <v>-5779.37</v>
      </c>
      <c r="Q329" s="4">
        <v>0</v>
      </c>
      <c r="R329" s="4">
        <v>0</v>
      </c>
      <c r="S329" s="4">
        <v>0</v>
      </c>
      <c r="T329" s="4">
        <v>-6484.42</v>
      </c>
      <c r="U329" s="4">
        <v>0</v>
      </c>
      <c r="V329" s="4">
        <v>-273.33</v>
      </c>
      <c r="W329" s="4">
        <v>-26.4</v>
      </c>
      <c r="X329" s="4">
        <v>-4167.18</v>
      </c>
      <c r="Y329" s="4">
        <v>0</v>
      </c>
      <c r="Z329" s="4">
        <v>0</v>
      </c>
      <c r="AA329" s="4">
        <v>0</v>
      </c>
      <c r="AB329" s="4">
        <v>-449906.28</v>
      </c>
    </row>
    <row r="330" spans="1:28" x14ac:dyDescent="0.25">
      <c r="A330" t="s">
        <v>96</v>
      </c>
      <c r="B330" s="4">
        <v>-1564384.93</v>
      </c>
      <c r="C330" s="4">
        <v>-11184.6</v>
      </c>
      <c r="D330" s="4">
        <v>-12419.87</v>
      </c>
      <c r="E330" s="4">
        <v>-14266.88</v>
      </c>
      <c r="F330" s="4">
        <v>0</v>
      </c>
      <c r="G330" s="4">
        <v>-14913.06</v>
      </c>
      <c r="H330" s="4">
        <v>-15538.42</v>
      </c>
      <c r="I330" s="4">
        <v>0</v>
      </c>
      <c r="J330" s="4">
        <v>-14216.87</v>
      </c>
      <c r="K330" s="4">
        <v>-12898.3</v>
      </c>
      <c r="L330" s="4">
        <v>-15327.34</v>
      </c>
      <c r="M330" s="4">
        <v>0</v>
      </c>
      <c r="N330" s="4">
        <v>0</v>
      </c>
      <c r="O330" s="4">
        <v>0</v>
      </c>
      <c r="P330" s="4">
        <v>-25574.66</v>
      </c>
      <c r="Q330" s="4">
        <v>0</v>
      </c>
      <c r="R330" s="4">
        <v>0</v>
      </c>
      <c r="S330" s="4">
        <v>0</v>
      </c>
      <c r="T330" s="4">
        <v>-1991.39</v>
      </c>
      <c r="U330" s="4">
        <v>0</v>
      </c>
      <c r="V330" s="4">
        <v>-211.19</v>
      </c>
      <c r="W330" s="4">
        <v>-18.670000000000002</v>
      </c>
      <c r="X330" s="4">
        <v>-2118.87</v>
      </c>
      <c r="Y330" s="4">
        <v>0</v>
      </c>
      <c r="Z330" s="4">
        <v>0</v>
      </c>
      <c r="AA330" s="4">
        <v>0</v>
      </c>
      <c r="AB330" s="4">
        <v>-1705065.05</v>
      </c>
    </row>
    <row r="331" spans="1:28" x14ac:dyDescent="0.25">
      <c r="A331" t="s">
        <v>97</v>
      </c>
      <c r="B331" s="4">
        <v>-73860.61</v>
      </c>
      <c r="C331" s="4">
        <v>0</v>
      </c>
      <c r="D331" s="4">
        <v>0</v>
      </c>
      <c r="E331" s="4">
        <v>1060.54</v>
      </c>
      <c r="F331" s="4">
        <v>0</v>
      </c>
      <c r="G331" s="4">
        <v>951.63</v>
      </c>
      <c r="H331" s="4">
        <v>503.04</v>
      </c>
      <c r="I331" s="4">
        <v>0</v>
      </c>
      <c r="J331" s="4">
        <v>-9335.59</v>
      </c>
      <c r="K331" s="4">
        <v>-239950.59</v>
      </c>
      <c r="L331" s="4">
        <v>1761.99</v>
      </c>
      <c r="M331" s="4">
        <v>0</v>
      </c>
      <c r="N331" s="4">
        <v>0</v>
      </c>
      <c r="O331" s="4">
        <v>1761.99</v>
      </c>
      <c r="P331" s="4">
        <v>1762</v>
      </c>
      <c r="Q331" s="4">
        <v>0</v>
      </c>
      <c r="R331" s="4">
        <v>0</v>
      </c>
      <c r="S331" s="4">
        <v>146.55000000000001</v>
      </c>
      <c r="T331" s="4">
        <v>1761.98</v>
      </c>
      <c r="U331" s="4">
        <v>0</v>
      </c>
      <c r="V331" s="4">
        <v>-49.6</v>
      </c>
      <c r="W331" s="4">
        <v>-161.30000000000001</v>
      </c>
      <c r="X331" s="4">
        <v>1763.18</v>
      </c>
      <c r="Y331" s="4">
        <v>0</v>
      </c>
      <c r="Z331" s="4">
        <v>0</v>
      </c>
      <c r="AA331" s="4">
        <v>0</v>
      </c>
      <c r="AB331" s="4">
        <v>-311884.78999999998</v>
      </c>
    </row>
    <row r="332" spans="1:28" x14ac:dyDescent="0.25">
      <c r="A332" t="s">
        <v>98</v>
      </c>
      <c r="B332" s="4">
        <v>-48227.39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-6.51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-48233.9</v>
      </c>
    </row>
    <row r="333" spans="1:28" x14ac:dyDescent="0.25">
      <c r="A333" t="s">
        <v>99</v>
      </c>
      <c r="B333" s="4">
        <v>-436509.79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-293.72000000000003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-436803.51</v>
      </c>
    </row>
    <row r="334" spans="1:28" x14ac:dyDescent="0.25">
      <c r="A334" t="s">
        <v>100</v>
      </c>
      <c r="B334" s="4">
        <v>100451.14</v>
      </c>
      <c r="C334" s="4">
        <v>2356.27</v>
      </c>
      <c r="D334" s="4">
        <v>1294.03</v>
      </c>
      <c r="E334" s="4">
        <v>249.83</v>
      </c>
      <c r="F334" s="4">
        <v>0</v>
      </c>
      <c r="G334" s="4">
        <v>361.85</v>
      </c>
      <c r="H334" s="4">
        <v>336.47</v>
      </c>
      <c r="I334" s="4">
        <v>0</v>
      </c>
      <c r="J334" s="4">
        <v>-1705.12</v>
      </c>
      <c r="K334" s="4">
        <v>2639.36</v>
      </c>
      <c r="L334" s="4">
        <v>315.01</v>
      </c>
      <c r="M334" s="4">
        <v>0</v>
      </c>
      <c r="N334" s="4">
        <v>0</v>
      </c>
      <c r="O334" s="4">
        <v>462.26</v>
      </c>
      <c r="P334" s="4">
        <v>3937.5</v>
      </c>
      <c r="Q334" s="4">
        <v>0</v>
      </c>
      <c r="R334" s="4">
        <v>0</v>
      </c>
      <c r="S334" s="4">
        <v>0</v>
      </c>
      <c r="T334" s="4">
        <v>430.01</v>
      </c>
      <c r="U334" s="4">
        <v>0</v>
      </c>
      <c r="V334" s="4">
        <v>67.58</v>
      </c>
      <c r="W334" s="4">
        <v>7.19</v>
      </c>
      <c r="X334" s="4">
        <v>201.43</v>
      </c>
      <c r="Y334" s="4">
        <v>0</v>
      </c>
      <c r="Z334" s="4">
        <v>0</v>
      </c>
      <c r="AA334" s="4">
        <v>0</v>
      </c>
      <c r="AB334" s="4">
        <v>111404.81</v>
      </c>
    </row>
    <row r="335" spans="1:28" x14ac:dyDescent="0.25">
      <c r="A335" t="s">
        <v>101</v>
      </c>
      <c r="B335" s="4">
        <v>-9257248.5500000007</v>
      </c>
      <c r="C335" s="4">
        <v>46218.22</v>
      </c>
      <c r="D335" s="4">
        <v>0</v>
      </c>
      <c r="E335" s="4">
        <v>0</v>
      </c>
      <c r="F335" s="4">
        <v>0</v>
      </c>
      <c r="G335" s="4">
        <v>138654.85999999999</v>
      </c>
      <c r="H335" s="4">
        <v>46218.23</v>
      </c>
      <c r="I335" s="4">
        <v>0</v>
      </c>
      <c r="J335" s="4">
        <v>46218.22</v>
      </c>
      <c r="K335" s="4">
        <v>46218.22</v>
      </c>
      <c r="L335" s="4">
        <v>-493727.48</v>
      </c>
      <c r="M335" s="4">
        <v>0</v>
      </c>
      <c r="N335" s="4">
        <v>0</v>
      </c>
      <c r="O335" s="4">
        <v>-8879.7000000000007</v>
      </c>
      <c r="P335" s="4">
        <v>-88279.37</v>
      </c>
      <c r="Q335" s="4">
        <v>0</v>
      </c>
      <c r="R335" s="4">
        <v>0</v>
      </c>
      <c r="S335" s="4">
        <v>22241.75</v>
      </c>
      <c r="T335" s="4">
        <v>-81994.44</v>
      </c>
      <c r="U335" s="4">
        <v>857753.87</v>
      </c>
      <c r="V335" s="4">
        <v>-1246.6600000000001</v>
      </c>
      <c r="W335" s="4">
        <v>-22176.12</v>
      </c>
      <c r="X335" s="4">
        <v>46224.45</v>
      </c>
      <c r="Y335" s="4">
        <v>0</v>
      </c>
      <c r="Z335" s="4">
        <v>0</v>
      </c>
      <c r="AA335" s="4">
        <v>0</v>
      </c>
      <c r="AB335" s="4">
        <v>-8703804.5</v>
      </c>
    </row>
    <row r="336" spans="1:28" x14ac:dyDescent="0.25">
      <c r="A336" t="s">
        <v>102</v>
      </c>
      <c r="B336" s="4">
        <v>-120211.6</v>
      </c>
      <c r="C336" s="4">
        <v>-30689.16</v>
      </c>
      <c r="D336" s="4">
        <v>-332.04</v>
      </c>
      <c r="E336" s="4">
        <v>-12296.28</v>
      </c>
      <c r="F336" s="4">
        <v>0</v>
      </c>
      <c r="G336" s="4">
        <v>-33131.68</v>
      </c>
      <c r="H336" s="4">
        <v>-21536.11</v>
      </c>
      <c r="I336" s="4">
        <v>0</v>
      </c>
      <c r="J336" s="4">
        <v>-13091.42</v>
      </c>
      <c r="K336" s="4">
        <v>-15791.94</v>
      </c>
      <c r="L336" s="4">
        <v>68267.649999999994</v>
      </c>
      <c r="M336" s="4">
        <v>0</v>
      </c>
      <c r="N336" s="4">
        <v>0</v>
      </c>
      <c r="O336" s="4">
        <v>-7325.12</v>
      </c>
      <c r="P336" s="4">
        <v>-7325.12</v>
      </c>
      <c r="Q336" s="4">
        <v>0</v>
      </c>
      <c r="R336" s="4">
        <v>0</v>
      </c>
      <c r="S336" s="4">
        <v>0</v>
      </c>
      <c r="T336" s="4">
        <v>-7325.12</v>
      </c>
      <c r="U336" s="4">
        <v>-135945.25</v>
      </c>
      <c r="V336" s="4">
        <v>-80.89</v>
      </c>
      <c r="W336" s="4">
        <v>3381.76</v>
      </c>
      <c r="X336" s="4">
        <v>-6510.48</v>
      </c>
      <c r="Y336" s="4">
        <v>0</v>
      </c>
      <c r="Z336" s="4">
        <v>0</v>
      </c>
      <c r="AA336" s="4">
        <v>0</v>
      </c>
      <c r="AB336" s="4">
        <v>-339942.8</v>
      </c>
    </row>
    <row r="337" spans="1:28" x14ac:dyDescent="0.25">
      <c r="A337" t="s">
        <v>103</v>
      </c>
      <c r="B337" s="4">
        <v>612240.41</v>
      </c>
      <c r="C337" s="4">
        <v>2517.79</v>
      </c>
      <c r="D337" s="4">
        <v>4856.2700000000004</v>
      </c>
      <c r="E337" s="4">
        <v>4375.8500000000004</v>
      </c>
      <c r="F337" s="4">
        <v>0</v>
      </c>
      <c r="G337" s="4">
        <v>4725.6400000000003</v>
      </c>
      <c r="H337" s="4">
        <v>4927.51</v>
      </c>
      <c r="I337" s="4">
        <v>0</v>
      </c>
      <c r="J337" s="4">
        <v>4899.1899999999996</v>
      </c>
      <c r="K337" s="4">
        <v>5047.2299999999996</v>
      </c>
      <c r="L337" s="4">
        <v>5460.91</v>
      </c>
      <c r="M337" s="4">
        <v>0</v>
      </c>
      <c r="N337" s="4">
        <v>0</v>
      </c>
      <c r="O337" s="4">
        <v>4871.37</v>
      </c>
      <c r="P337" s="4">
        <v>3103.21</v>
      </c>
      <c r="Q337" s="4">
        <v>0</v>
      </c>
      <c r="R337" s="4">
        <v>0</v>
      </c>
      <c r="S337" s="4">
        <v>0</v>
      </c>
      <c r="T337" s="4">
        <v>7141.58</v>
      </c>
      <c r="U337" s="4">
        <v>0</v>
      </c>
      <c r="V337" s="4">
        <v>411.96</v>
      </c>
      <c r="W337" s="4">
        <v>34.96</v>
      </c>
      <c r="X337" s="4">
        <v>4773.04</v>
      </c>
      <c r="Y337" s="4">
        <v>0</v>
      </c>
      <c r="Z337" s="4">
        <v>0</v>
      </c>
      <c r="AA337" s="4">
        <v>0</v>
      </c>
      <c r="AB337" s="4">
        <v>669386.92000000004</v>
      </c>
    </row>
    <row r="338" spans="1:28" x14ac:dyDescent="0.25">
      <c r="A338" t="s">
        <v>104</v>
      </c>
      <c r="B338" s="4">
        <v>8420067.9299999997</v>
      </c>
      <c r="C338" s="4">
        <v>26947.35</v>
      </c>
      <c r="D338" s="4">
        <v>26947.360000000001</v>
      </c>
      <c r="E338" s="4">
        <v>26947.360000000001</v>
      </c>
      <c r="F338" s="4">
        <v>0</v>
      </c>
      <c r="G338" s="4">
        <v>26947.35</v>
      </c>
      <c r="H338" s="4">
        <v>26947.35</v>
      </c>
      <c r="I338" s="4">
        <v>0</v>
      </c>
      <c r="J338" s="4">
        <v>26947.360000000001</v>
      </c>
      <c r="K338" s="4">
        <v>26947.360000000001</v>
      </c>
      <c r="L338" s="4">
        <v>26947.35</v>
      </c>
      <c r="M338" s="4">
        <v>0</v>
      </c>
      <c r="N338" s="4">
        <v>0</v>
      </c>
      <c r="O338" s="4">
        <v>26947.34</v>
      </c>
      <c r="P338" s="4">
        <v>26856.58</v>
      </c>
      <c r="Q338" s="4">
        <v>0</v>
      </c>
      <c r="R338" s="4">
        <v>0</v>
      </c>
      <c r="S338" s="4">
        <v>-562.49</v>
      </c>
      <c r="T338" s="4">
        <v>26422.7</v>
      </c>
      <c r="U338" s="4">
        <v>0</v>
      </c>
      <c r="V338" s="4">
        <v>1136.57</v>
      </c>
      <c r="W338" s="4">
        <v>39.93</v>
      </c>
      <c r="X338" s="4">
        <v>-15852.53</v>
      </c>
      <c r="Y338" s="4">
        <v>0</v>
      </c>
      <c r="Z338" s="4">
        <v>0</v>
      </c>
      <c r="AA338" s="4">
        <v>0</v>
      </c>
      <c r="AB338" s="4">
        <v>8700634.8699999992</v>
      </c>
    </row>
    <row r="339" spans="1:28" x14ac:dyDescent="0.25">
      <c r="A339" t="s">
        <v>105</v>
      </c>
      <c r="B339" s="4">
        <v>-7864063.1500000004</v>
      </c>
      <c r="C339" s="4">
        <v>2528.9</v>
      </c>
      <c r="D339" s="4">
        <v>2528.87</v>
      </c>
      <c r="E339" s="4">
        <v>2528.89</v>
      </c>
      <c r="F339" s="4">
        <v>0</v>
      </c>
      <c r="G339" s="4">
        <v>2528.87</v>
      </c>
      <c r="H339" s="4">
        <v>2528.9</v>
      </c>
      <c r="I339" s="4">
        <v>-337.75</v>
      </c>
      <c r="J339" s="4">
        <v>2528.88</v>
      </c>
      <c r="K339" s="4">
        <v>2528.9</v>
      </c>
      <c r="L339" s="4">
        <v>2528.9</v>
      </c>
      <c r="M339" s="4">
        <v>-2677.78</v>
      </c>
      <c r="N339" s="4">
        <v>0</v>
      </c>
      <c r="O339" s="4">
        <v>5206.6499999999996</v>
      </c>
      <c r="P339" s="4">
        <v>2528.9</v>
      </c>
      <c r="Q339" s="4">
        <v>0</v>
      </c>
      <c r="R339" s="4">
        <v>0</v>
      </c>
      <c r="S339" s="4">
        <v>-21700.639999999999</v>
      </c>
      <c r="T339" s="4">
        <v>16410.060000000001</v>
      </c>
      <c r="U339" s="4">
        <v>0</v>
      </c>
      <c r="V339" s="4">
        <v>-5306.15</v>
      </c>
      <c r="W339" s="4">
        <v>27.82</v>
      </c>
      <c r="X339" s="4">
        <v>244.66</v>
      </c>
      <c r="Y339" s="4">
        <v>0</v>
      </c>
      <c r="Z339" s="4">
        <v>0</v>
      </c>
      <c r="AA339" s="4">
        <v>0</v>
      </c>
      <c r="AB339" s="4">
        <v>-7849436.2699999996</v>
      </c>
    </row>
    <row r="340" spans="1:28" x14ac:dyDescent="0.25">
      <c r="A340" t="s">
        <v>106</v>
      </c>
      <c r="B340" s="4">
        <v>-99764.479999999996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5542.47</v>
      </c>
      <c r="T340" s="4">
        <v>0</v>
      </c>
      <c r="U340" s="4">
        <v>0</v>
      </c>
      <c r="V340" s="4">
        <v>-63.4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-94285.41</v>
      </c>
    </row>
    <row r="341" spans="1:28" x14ac:dyDescent="0.25">
      <c r="A341" t="s">
        <v>107</v>
      </c>
      <c r="B341" s="4">
        <v>-1328493.67</v>
      </c>
      <c r="C341" s="4">
        <v>7139.81</v>
      </c>
      <c r="D341" s="4">
        <v>7139.81</v>
      </c>
      <c r="E341" s="4">
        <v>7139.81</v>
      </c>
      <c r="F341" s="4">
        <v>0</v>
      </c>
      <c r="G341" s="4">
        <v>7139.81</v>
      </c>
      <c r="H341" s="4">
        <v>7139.81</v>
      </c>
      <c r="I341" s="4">
        <v>0</v>
      </c>
      <c r="J341" s="4">
        <v>7139.81</v>
      </c>
      <c r="K341" s="4">
        <v>7139.81</v>
      </c>
      <c r="L341" s="4">
        <v>7139.81</v>
      </c>
      <c r="M341" s="4">
        <v>0</v>
      </c>
      <c r="N341" s="4">
        <v>0</v>
      </c>
      <c r="O341" s="4">
        <v>7139.81</v>
      </c>
      <c r="P341" s="4">
        <v>7128.85</v>
      </c>
      <c r="Q341" s="4">
        <v>0</v>
      </c>
      <c r="R341" s="4">
        <v>0</v>
      </c>
      <c r="S341" s="4">
        <v>-2651.49</v>
      </c>
      <c r="T341" s="4">
        <v>4708.18</v>
      </c>
      <c r="U341" s="4">
        <v>0</v>
      </c>
      <c r="V341" s="4">
        <v>-895.7</v>
      </c>
      <c r="W341" s="4">
        <v>51.2</v>
      </c>
      <c r="X341" s="4">
        <v>9254.56</v>
      </c>
      <c r="Y341" s="4">
        <v>0</v>
      </c>
      <c r="Z341" s="4">
        <v>0</v>
      </c>
      <c r="AA341" s="4">
        <v>0</v>
      </c>
      <c r="AB341" s="4">
        <v>-1246639.78</v>
      </c>
    </row>
    <row r="342" spans="1:28" x14ac:dyDescent="0.25">
      <c r="A342" t="s">
        <v>108</v>
      </c>
      <c r="B342" s="4">
        <v>-34756.81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-23.39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-34780.199999999997</v>
      </c>
    </row>
    <row r="343" spans="1:28" x14ac:dyDescent="0.25">
      <c r="A343" t="s">
        <v>109</v>
      </c>
      <c r="B343" s="4">
        <v>-35855.65</v>
      </c>
      <c r="C343" s="4">
        <v>415.95</v>
      </c>
      <c r="D343" s="4">
        <v>415.95</v>
      </c>
      <c r="E343" s="4">
        <v>415.94</v>
      </c>
      <c r="F343" s="4">
        <v>0</v>
      </c>
      <c r="G343" s="4">
        <v>415.95</v>
      </c>
      <c r="H343" s="4">
        <v>415.95</v>
      </c>
      <c r="I343" s="4">
        <v>0</v>
      </c>
      <c r="J343" s="4">
        <v>415.95</v>
      </c>
      <c r="K343" s="4">
        <v>415.95</v>
      </c>
      <c r="L343" s="4">
        <v>415.95</v>
      </c>
      <c r="M343" s="4">
        <v>0</v>
      </c>
      <c r="N343" s="4">
        <v>0</v>
      </c>
      <c r="O343" s="4">
        <v>415.95</v>
      </c>
      <c r="P343" s="4">
        <v>415.94</v>
      </c>
      <c r="Q343" s="4">
        <v>0</v>
      </c>
      <c r="R343" s="4">
        <v>0</v>
      </c>
      <c r="S343" s="4">
        <v>-7274.17</v>
      </c>
      <c r="T343" s="4">
        <v>-6252.04</v>
      </c>
      <c r="U343" s="4">
        <v>0</v>
      </c>
      <c r="V343" s="4">
        <v>-29.03</v>
      </c>
      <c r="W343" s="4">
        <v>-1.41</v>
      </c>
      <c r="X343" s="4">
        <v>-9480.2900000000009</v>
      </c>
      <c r="Y343" s="4">
        <v>0</v>
      </c>
      <c r="Z343" s="4">
        <v>0</v>
      </c>
      <c r="AA343" s="4">
        <v>0</v>
      </c>
      <c r="AB343" s="4">
        <v>-54733.11</v>
      </c>
    </row>
    <row r="344" spans="1:28" x14ac:dyDescent="0.25">
      <c r="A344" t="s">
        <v>110</v>
      </c>
      <c r="B344" s="4">
        <v>-5854580.1100000003</v>
      </c>
      <c r="C344" s="4">
        <v>-42868.52</v>
      </c>
      <c r="D344" s="4">
        <v>-42868.51</v>
      </c>
      <c r="E344" s="4">
        <v>-42868.52</v>
      </c>
      <c r="F344" s="4">
        <v>0</v>
      </c>
      <c r="G344" s="4">
        <v>-42868.5</v>
      </c>
      <c r="H344" s="4">
        <v>-42868.52</v>
      </c>
      <c r="I344" s="4">
        <v>0</v>
      </c>
      <c r="J344" s="4">
        <v>-42868.5</v>
      </c>
      <c r="K344" s="4">
        <v>-42868.53</v>
      </c>
      <c r="L344" s="4">
        <v>-42868.5</v>
      </c>
      <c r="M344" s="4">
        <v>10841.63</v>
      </c>
      <c r="N344" s="4">
        <v>0</v>
      </c>
      <c r="O344" s="4">
        <v>-53710.05</v>
      </c>
      <c r="P344" s="4">
        <v>-42839.49</v>
      </c>
      <c r="Q344" s="4">
        <v>0</v>
      </c>
      <c r="R344" s="4">
        <v>0</v>
      </c>
      <c r="S344" s="4">
        <v>29124.12</v>
      </c>
      <c r="T344" s="4">
        <v>-64718.99</v>
      </c>
      <c r="U344" s="4">
        <v>0</v>
      </c>
      <c r="V344" s="4">
        <v>-3919.83</v>
      </c>
      <c r="W344" s="4">
        <v>-331.98</v>
      </c>
      <c r="X344" s="4">
        <v>55039.57</v>
      </c>
      <c r="Y344" s="4">
        <v>0</v>
      </c>
      <c r="Z344" s="4">
        <v>0</v>
      </c>
      <c r="AA344" s="4">
        <v>0</v>
      </c>
      <c r="AB344" s="4">
        <v>-6268043.2300000004</v>
      </c>
    </row>
    <row r="345" spans="1:28" x14ac:dyDescent="0.25">
      <c r="A345" t="s">
        <v>111</v>
      </c>
      <c r="B345" s="4">
        <v>-343.7</v>
      </c>
      <c r="C345" s="4">
        <v>13.73</v>
      </c>
      <c r="D345" s="4">
        <v>13.72</v>
      </c>
      <c r="E345" s="4">
        <v>13.73</v>
      </c>
      <c r="F345" s="4">
        <v>0</v>
      </c>
      <c r="G345" s="4">
        <v>13.72</v>
      </c>
      <c r="H345" s="4">
        <v>13.73</v>
      </c>
      <c r="I345" s="4">
        <v>0</v>
      </c>
      <c r="J345" s="4">
        <v>13.72</v>
      </c>
      <c r="K345" s="4">
        <v>13.72</v>
      </c>
      <c r="L345" s="4">
        <v>13.73</v>
      </c>
      <c r="M345" s="4">
        <v>0</v>
      </c>
      <c r="N345" s="4">
        <v>0</v>
      </c>
      <c r="O345" s="4">
        <v>13.72</v>
      </c>
      <c r="P345" s="4">
        <v>13.73</v>
      </c>
      <c r="Q345" s="4">
        <v>0</v>
      </c>
      <c r="R345" s="4">
        <v>0</v>
      </c>
      <c r="S345" s="4">
        <v>-146.97</v>
      </c>
      <c r="T345" s="4">
        <v>-121.02</v>
      </c>
      <c r="U345" s="4">
        <v>0</v>
      </c>
      <c r="V345" s="4">
        <v>-0.34</v>
      </c>
      <c r="W345" s="4">
        <v>0.02</v>
      </c>
      <c r="X345" s="4">
        <v>1.47</v>
      </c>
      <c r="Y345" s="4">
        <v>0</v>
      </c>
      <c r="Z345" s="4">
        <v>0</v>
      </c>
      <c r="AA345" s="4">
        <v>0</v>
      </c>
      <c r="AB345" s="4">
        <v>-473.29</v>
      </c>
    </row>
    <row r="346" spans="1:28" x14ac:dyDescent="0.25">
      <c r="A346" t="s">
        <v>112</v>
      </c>
      <c r="B346" s="4">
        <v>-8449291.1699999999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-284.64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-8449575.8100000005</v>
      </c>
    </row>
    <row r="347" spans="1:28" x14ac:dyDescent="0.25">
      <c r="A347" t="s">
        <v>113</v>
      </c>
      <c r="B347" s="4">
        <v>-180868.39</v>
      </c>
      <c r="C347" s="4">
        <v>14995.35</v>
      </c>
      <c r="D347" s="4">
        <v>15079.82</v>
      </c>
      <c r="E347" s="4">
        <v>15079.82</v>
      </c>
      <c r="F347" s="4">
        <v>0</v>
      </c>
      <c r="G347" s="4">
        <v>15079.81</v>
      </c>
      <c r="H347" s="4">
        <v>15079.82</v>
      </c>
      <c r="I347" s="4">
        <v>0</v>
      </c>
      <c r="J347" s="4">
        <v>15079.82</v>
      </c>
      <c r="K347" s="4">
        <v>15079.82</v>
      </c>
      <c r="L347" s="4">
        <v>15079.82</v>
      </c>
      <c r="M347" s="4">
        <v>0</v>
      </c>
      <c r="N347" s="4">
        <v>0</v>
      </c>
      <c r="O347" s="4">
        <v>15079.82</v>
      </c>
      <c r="P347" s="4">
        <v>15089.58</v>
      </c>
      <c r="Q347" s="4">
        <v>0</v>
      </c>
      <c r="R347" s="4">
        <v>0</v>
      </c>
      <c r="S347" s="4">
        <v>0.1</v>
      </c>
      <c r="T347" s="4">
        <v>15072.47</v>
      </c>
      <c r="U347" s="4">
        <v>0</v>
      </c>
      <c r="V347" s="4">
        <v>-121.7</v>
      </c>
      <c r="W347" s="4">
        <v>111.56</v>
      </c>
      <c r="X347" s="4">
        <v>15082.49</v>
      </c>
      <c r="Y347" s="4">
        <v>0</v>
      </c>
      <c r="Z347" s="4">
        <v>0</v>
      </c>
      <c r="AA347" s="4">
        <v>0</v>
      </c>
      <c r="AB347" s="4">
        <v>0.01</v>
      </c>
    </row>
    <row r="348" spans="1:28" x14ac:dyDescent="0.25">
      <c r="A348" t="s">
        <v>114</v>
      </c>
      <c r="B348" s="4">
        <v>185790.65</v>
      </c>
      <c r="C348" s="4">
        <v>3871.8</v>
      </c>
      <c r="D348" s="4">
        <v>3871.8</v>
      </c>
      <c r="E348" s="4">
        <v>3871.79</v>
      </c>
      <c r="F348" s="4">
        <v>0</v>
      </c>
      <c r="G348" s="4">
        <v>3871.81</v>
      </c>
      <c r="H348" s="4">
        <v>-15487.2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125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185915.65</v>
      </c>
    </row>
    <row r="349" spans="1:28" x14ac:dyDescent="0.25">
      <c r="A349" t="s">
        <v>40</v>
      </c>
      <c r="B349" s="4">
        <v>1041.3699999999999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-33722.54</v>
      </c>
      <c r="I349" s="4">
        <v>0</v>
      </c>
      <c r="J349" s="4">
        <v>-1619.34</v>
      </c>
      <c r="K349" s="4">
        <v>-1377.42</v>
      </c>
      <c r="L349" s="4">
        <v>-3157.25</v>
      </c>
      <c r="M349" s="4">
        <v>0</v>
      </c>
      <c r="N349" s="4">
        <v>0</v>
      </c>
      <c r="O349" s="4">
        <v>711.91</v>
      </c>
      <c r="P349" s="4">
        <v>3883.9</v>
      </c>
      <c r="Q349" s="4">
        <v>0</v>
      </c>
      <c r="R349" s="4">
        <v>0</v>
      </c>
      <c r="S349" s="4">
        <v>66365.61</v>
      </c>
      <c r="T349" s="4">
        <v>2383.85</v>
      </c>
      <c r="U349" s="4">
        <v>0</v>
      </c>
      <c r="V349" s="4">
        <v>45.35</v>
      </c>
      <c r="W349" s="4">
        <v>-22.13</v>
      </c>
      <c r="X349" s="4">
        <v>-5947.56</v>
      </c>
      <c r="Y349" s="4">
        <v>0</v>
      </c>
      <c r="Z349" s="4">
        <v>0</v>
      </c>
      <c r="AA349" s="4">
        <v>0</v>
      </c>
      <c r="AB349" s="4">
        <v>28585.75</v>
      </c>
    </row>
    <row r="350" spans="1:28" x14ac:dyDescent="0.25">
      <c r="A350" t="s">
        <v>115</v>
      </c>
      <c r="B350" s="4">
        <v>-118289.98</v>
      </c>
      <c r="C350" s="4">
        <v>-32171.08</v>
      </c>
      <c r="D350" s="4">
        <v>33765.74</v>
      </c>
      <c r="E350" s="4">
        <v>28027.26</v>
      </c>
      <c r="F350" s="4">
        <v>0</v>
      </c>
      <c r="G350" s="4">
        <v>8594.61</v>
      </c>
      <c r="H350" s="4">
        <v>50497.919999999998</v>
      </c>
      <c r="I350" s="4">
        <v>0</v>
      </c>
      <c r="J350" s="4">
        <v>-45816.51</v>
      </c>
      <c r="K350" s="4">
        <v>-37638.339999999997</v>
      </c>
      <c r="L350" s="4">
        <v>13065.28</v>
      </c>
      <c r="M350" s="4">
        <v>0</v>
      </c>
      <c r="N350" s="4">
        <v>0</v>
      </c>
      <c r="O350" s="4">
        <v>8520.51</v>
      </c>
      <c r="P350" s="4">
        <v>8470.33</v>
      </c>
      <c r="Q350" s="4">
        <v>0</v>
      </c>
      <c r="R350" s="4">
        <v>0</v>
      </c>
      <c r="S350" s="4">
        <v>0.01</v>
      </c>
      <c r="T350" s="4">
        <v>5934.22</v>
      </c>
      <c r="U350" s="4">
        <v>0</v>
      </c>
      <c r="V350" s="4">
        <v>-79.59</v>
      </c>
      <c r="W350" s="4">
        <v>27.75</v>
      </c>
      <c r="X350" s="4">
        <v>-18537.8</v>
      </c>
      <c r="Y350" s="4">
        <v>0</v>
      </c>
      <c r="Z350" s="4">
        <v>0</v>
      </c>
      <c r="AA350" s="4">
        <v>0</v>
      </c>
      <c r="AB350" s="4">
        <v>-95629.67</v>
      </c>
    </row>
    <row r="351" spans="1:28" x14ac:dyDescent="0.25">
      <c r="A351" t="s">
        <v>41</v>
      </c>
      <c r="B351" s="4">
        <v>37553.89</v>
      </c>
      <c r="C351" s="4">
        <v>644.08000000000004</v>
      </c>
      <c r="D351" s="4">
        <v>619.19000000000005</v>
      </c>
      <c r="E351" s="4">
        <v>-1039.46</v>
      </c>
      <c r="F351" s="4">
        <v>0</v>
      </c>
      <c r="G351" s="4">
        <v>72.78</v>
      </c>
      <c r="H351" s="4">
        <v>-1184</v>
      </c>
      <c r="I351" s="4">
        <v>0</v>
      </c>
      <c r="J351" s="4">
        <v>-241</v>
      </c>
      <c r="K351" s="4">
        <v>-1149.96</v>
      </c>
      <c r="L351" s="4">
        <v>-242.76</v>
      </c>
      <c r="M351" s="4">
        <v>0</v>
      </c>
      <c r="N351" s="4">
        <v>0</v>
      </c>
      <c r="O351" s="4">
        <v>-243.53</v>
      </c>
      <c r="P351" s="4">
        <v>-240.32</v>
      </c>
      <c r="Q351" s="4">
        <v>0</v>
      </c>
      <c r="R351" s="4">
        <v>0</v>
      </c>
      <c r="S351" s="4">
        <v>-21636.16</v>
      </c>
      <c r="T351" s="4">
        <v>-241.19</v>
      </c>
      <c r="U351" s="4">
        <v>0</v>
      </c>
      <c r="V351" s="4">
        <v>10.71</v>
      </c>
      <c r="W351" s="4">
        <v>-2.1800000000000002</v>
      </c>
      <c r="X351" s="4">
        <v>8874.06</v>
      </c>
      <c r="Y351" s="4">
        <v>0</v>
      </c>
      <c r="Z351" s="4">
        <v>0</v>
      </c>
      <c r="AA351" s="4">
        <v>0</v>
      </c>
      <c r="AB351" s="4">
        <v>21554.15</v>
      </c>
    </row>
    <row r="352" spans="1:28" x14ac:dyDescent="0.25">
      <c r="A352" t="s">
        <v>116</v>
      </c>
      <c r="B352" s="4">
        <v>144244.32999999999</v>
      </c>
      <c r="C352" s="4">
        <v>-8787.7900000000009</v>
      </c>
      <c r="D352" s="4">
        <v>-7828.9</v>
      </c>
      <c r="E352" s="4">
        <v>-21506.03</v>
      </c>
      <c r="F352" s="4">
        <v>0</v>
      </c>
      <c r="G352" s="4">
        <v>-15422.7</v>
      </c>
      <c r="H352" s="4">
        <v>-18422.32</v>
      </c>
      <c r="I352" s="4">
        <v>0</v>
      </c>
      <c r="J352" s="4">
        <v>0</v>
      </c>
      <c r="K352" s="4">
        <v>15657.84</v>
      </c>
      <c r="L352" s="4">
        <v>12475.69</v>
      </c>
      <c r="M352" s="4">
        <v>0</v>
      </c>
      <c r="N352" s="4">
        <v>0</v>
      </c>
      <c r="O352" s="4">
        <v>-38208.15</v>
      </c>
      <c r="P352" s="4">
        <v>27391.79</v>
      </c>
      <c r="Q352" s="4">
        <v>0</v>
      </c>
      <c r="R352" s="4">
        <v>0</v>
      </c>
      <c r="S352" s="4">
        <v>18366.43</v>
      </c>
      <c r="T352" s="4">
        <v>-38975.760000000002</v>
      </c>
      <c r="U352" s="4">
        <v>0</v>
      </c>
      <c r="V352" s="4">
        <v>109.42</v>
      </c>
      <c r="W352" s="4">
        <v>-63</v>
      </c>
      <c r="X352" s="4">
        <v>-26480.37</v>
      </c>
      <c r="Y352" s="4">
        <v>0</v>
      </c>
      <c r="Z352" s="4">
        <v>0</v>
      </c>
      <c r="AA352" s="4">
        <v>0</v>
      </c>
      <c r="AB352" s="4">
        <v>42550.48</v>
      </c>
    </row>
    <row r="353" spans="1:28" x14ac:dyDescent="0.25">
      <c r="A353" t="s">
        <v>42</v>
      </c>
      <c r="B353" s="4">
        <v>-5999.42</v>
      </c>
      <c r="C353" s="4">
        <v>985.56</v>
      </c>
      <c r="D353" s="4">
        <v>985.57</v>
      </c>
      <c r="E353" s="4">
        <v>985.57</v>
      </c>
      <c r="F353" s="4">
        <v>0</v>
      </c>
      <c r="G353" s="4">
        <v>985.57</v>
      </c>
      <c r="H353" s="4">
        <v>-416.8</v>
      </c>
      <c r="I353" s="4">
        <v>0</v>
      </c>
      <c r="J353" s="4">
        <v>990.88</v>
      </c>
      <c r="K353" s="4">
        <v>-10070.84</v>
      </c>
      <c r="L353" s="4">
        <v>1004.05</v>
      </c>
      <c r="M353" s="4">
        <v>0</v>
      </c>
      <c r="N353" s="4">
        <v>0</v>
      </c>
      <c r="O353" s="4">
        <v>1147.48</v>
      </c>
      <c r="P353" s="4">
        <v>475.18</v>
      </c>
      <c r="Q353" s="4">
        <v>0</v>
      </c>
      <c r="R353" s="4">
        <v>0</v>
      </c>
      <c r="S353" s="4">
        <v>0</v>
      </c>
      <c r="T353" s="4">
        <v>1150.3499999999999</v>
      </c>
      <c r="U353" s="4">
        <v>0</v>
      </c>
      <c r="V353" s="4">
        <v>-4.04</v>
      </c>
      <c r="W353" s="4">
        <v>-1.2</v>
      </c>
      <c r="X353" s="4">
        <v>882.01</v>
      </c>
      <c r="Y353" s="4">
        <v>0</v>
      </c>
      <c r="Z353" s="4">
        <v>0</v>
      </c>
      <c r="AA353" s="4">
        <v>0</v>
      </c>
      <c r="AB353" s="4">
        <v>-6900.08</v>
      </c>
    </row>
    <row r="354" spans="1:28" x14ac:dyDescent="0.25">
      <c r="A354" t="s">
        <v>43</v>
      </c>
      <c r="B354" s="4">
        <v>35228.71</v>
      </c>
      <c r="C354" s="4">
        <v>276.79000000000002</v>
      </c>
      <c r="D354" s="4">
        <v>-803.38</v>
      </c>
      <c r="E354" s="4">
        <v>-805.4</v>
      </c>
      <c r="F354" s="4">
        <v>0</v>
      </c>
      <c r="G354" s="4">
        <v>-534.62</v>
      </c>
      <c r="H354" s="4">
        <v>405.05</v>
      </c>
      <c r="I354" s="4">
        <v>0</v>
      </c>
      <c r="J354" s="4">
        <v>-2153.2399999999998</v>
      </c>
      <c r="K354" s="4">
        <v>-1390.36</v>
      </c>
      <c r="L354" s="4">
        <v>39.28</v>
      </c>
      <c r="M354" s="4">
        <v>0</v>
      </c>
      <c r="N354" s="4">
        <v>0</v>
      </c>
      <c r="O354" s="4">
        <v>-1369.12</v>
      </c>
      <c r="P354" s="4">
        <v>-228.55</v>
      </c>
      <c r="Q354" s="4">
        <v>0</v>
      </c>
      <c r="R354" s="4">
        <v>0</v>
      </c>
      <c r="S354" s="4">
        <v>-0.01</v>
      </c>
      <c r="T354" s="4">
        <v>3012.79</v>
      </c>
      <c r="U354" s="4">
        <v>0</v>
      </c>
      <c r="V354" s="4">
        <v>23.7</v>
      </c>
      <c r="W354" s="4">
        <v>-2.38</v>
      </c>
      <c r="X354" s="4">
        <v>-671.04</v>
      </c>
      <c r="Y354" s="4">
        <v>0</v>
      </c>
      <c r="Z354" s="4">
        <v>0</v>
      </c>
      <c r="AA354" s="4">
        <v>0</v>
      </c>
      <c r="AB354" s="4">
        <v>31028.22</v>
      </c>
    </row>
    <row r="355" spans="1:28" x14ac:dyDescent="0.25">
      <c r="A355" t="s">
        <v>44</v>
      </c>
      <c r="B355" s="4">
        <v>-147969.96</v>
      </c>
      <c r="C355" s="4">
        <v>-603.71</v>
      </c>
      <c r="D355" s="4">
        <v>-603.72</v>
      </c>
      <c r="E355" s="4">
        <v>-3409.06</v>
      </c>
      <c r="F355" s="4">
        <v>0</v>
      </c>
      <c r="G355" s="4">
        <v>-1538.84</v>
      </c>
      <c r="H355" s="4">
        <v>-1538.82</v>
      </c>
      <c r="I355" s="4">
        <v>0</v>
      </c>
      <c r="J355" s="4">
        <v>-1538.84</v>
      </c>
      <c r="K355" s="4">
        <v>-1538.82</v>
      </c>
      <c r="L355" s="4">
        <v>-1538.83</v>
      </c>
      <c r="M355" s="4">
        <v>0</v>
      </c>
      <c r="N355" s="4">
        <v>0</v>
      </c>
      <c r="O355" s="4">
        <v>-1538.83</v>
      </c>
      <c r="P355" s="4">
        <v>-1538.82</v>
      </c>
      <c r="Q355" s="4">
        <v>0</v>
      </c>
      <c r="R355" s="4">
        <v>0</v>
      </c>
      <c r="S355" s="4">
        <v>-129.35</v>
      </c>
      <c r="T355" s="4">
        <v>11097.39</v>
      </c>
      <c r="U355" s="4">
        <v>0</v>
      </c>
      <c r="V355" s="4">
        <v>-99.66</v>
      </c>
      <c r="W355" s="4">
        <v>-2.88</v>
      </c>
      <c r="X355" s="4">
        <v>-1697.56</v>
      </c>
      <c r="Y355" s="4">
        <v>0</v>
      </c>
      <c r="Z355" s="4">
        <v>0</v>
      </c>
      <c r="AA355" s="4">
        <v>0</v>
      </c>
      <c r="AB355" s="4">
        <v>-154190.31</v>
      </c>
    </row>
    <row r="356" spans="1:28" x14ac:dyDescent="0.25">
      <c r="A356" t="s">
        <v>117</v>
      </c>
      <c r="B356" s="4">
        <v>304364.96000000002</v>
      </c>
      <c r="C356" s="4">
        <v>0</v>
      </c>
      <c r="D356" s="4">
        <v>0</v>
      </c>
      <c r="E356" s="4">
        <v>-240.52</v>
      </c>
      <c r="F356" s="4">
        <v>0</v>
      </c>
      <c r="G356" s="4">
        <v>0</v>
      </c>
      <c r="H356" s="4">
        <v>0</v>
      </c>
      <c r="I356" s="4">
        <v>0</v>
      </c>
      <c r="J356" s="4">
        <v>-240.47</v>
      </c>
      <c r="K356" s="4">
        <v>0</v>
      </c>
      <c r="L356" s="4">
        <v>0</v>
      </c>
      <c r="M356" s="4">
        <v>0</v>
      </c>
      <c r="N356" s="4">
        <v>0</v>
      </c>
      <c r="O356" s="4">
        <v>-240.54</v>
      </c>
      <c r="P356" s="4">
        <v>-80.16</v>
      </c>
      <c r="Q356" s="4">
        <v>0</v>
      </c>
      <c r="R356" s="4">
        <v>0</v>
      </c>
      <c r="S356" s="4">
        <v>0</v>
      </c>
      <c r="T356" s="4">
        <v>-8082.51</v>
      </c>
      <c r="U356" s="4">
        <v>0</v>
      </c>
      <c r="V356" s="4">
        <v>204.79</v>
      </c>
      <c r="W356" s="4">
        <v>-5.98</v>
      </c>
      <c r="X356" s="4">
        <v>10291.44</v>
      </c>
      <c r="Y356" s="4">
        <v>0</v>
      </c>
      <c r="Z356" s="4">
        <v>0</v>
      </c>
      <c r="AA356" s="4">
        <v>0</v>
      </c>
      <c r="AB356" s="4">
        <v>305971.01</v>
      </c>
    </row>
    <row r="357" spans="1:28" x14ac:dyDescent="0.25">
      <c r="A357" t="s">
        <v>45</v>
      </c>
      <c r="B357" s="4">
        <v>2132.81</v>
      </c>
      <c r="C357" s="4">
        <v>0.28999999999999998</v>
      </c>
      <c r="D357" s="4">
        <v>0.28999999999999998</v>
      </c>
      <c r="E357" s="4">
        <v>78.66</v>
      </c>
      <c r="F357" s="4">
        <v>0</v>
      </c>
      <c r="G357" s="4">
        <v>26.41</v>
      </c>
      <c r="H357" s="4">
        <v>26.41</v>
      </c>
      <c r="I357" s="4">
        <v>0</v>
      </c>
      <c r="J357" s="4">
        <v>26.41</v>
      </c>
      <c r="K357" s="4">
        <v>26.42</v>
      </c>
      <c r="L357" s="4">
        <v>26.41</v>
      </c>
      <c r="M357" s="4">
        <v>0</v>
      </c>
      <c r="N357" s="4">
        <v>0</v>
      </c>
      <c r="O357" s="4">
        <v>26.41</v>
      </c>
      <c r="P357" s="4">
        <v>26.41</v>
      </c>
      <c r="Q357" s="4">
        <v>0</v>
      </c>
      <c r="R357" s="4">
        <v>0</v>
      </c>
      <c r="S357" s="4">
        <v>0</v>
      </c>
      <c r="T357" s="4">
        <v>26.42</v>
      </c>
      <c r="U357" s="4">
        <v>0</v>
      </c>
      <c r="V357" s="4">
        <v>1.43</v>
      </c>
      <c r="W357" s="4">
        <v>0.19</v>
      </c>
      <c r="X357" s="4">
        <v>26.43</v>
      </c>
      <c r="Y357" s="4">
        <v>0</v>
      </c>
      <c r="Z357" s="4">
        <v>0</v>
      </c>
      <c r="AA357" s="4">
        <v>0</v>
      </c>
      <c r="AB357" s="4">
        <v>2451.4</v>
      </c>
    </row>
    <row r="358" spans="1:28" x14ac:dyDescent="0.25">
      <c r="A358" t="s">
        <v>46</v>
      </c>
      <c r="B358" s="4">
        <v>-2007.91</v>
      </c>
      <c r="C358" s="4">
        <v>0</v>
      </c>
      <c r="D358" s="4">
        <v>0</v>
      </c>
      <c r="E358" s="4">
        <v>-2.7</v>
      </c>
      <c r="F358" s="4">
        <v>0</v>
      </c>
      <c r="G358" s="4">
        <v>0</v>
      </c>
      <c r="H358" s="4">
        <v>0</v>
      </c>
      <c r="I358" s="4">
        <v>0</v>
      </c>
      <c r="J358" s="4">
        <v>-2.71</v>
      </c>
      <c r="K358" s="4">
        <v>0</v>
      </c>
      <c r="L358" s="4">
        <v>0</v>
      </c>
      <c r="M358" s="4">
        <v>0</v>
      </c>
      <c r="N358" s="4">
        <v>0</v>
      </c>
      <c r="O358" s="4">
        <v>-2.71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-1.35</v>
      </c>
      <c r="W358" s="4">
        <v>-0.01</v>
      </c>
      <c r="X358" s="4">
        <v>337.97</v>
      </c>
      <c r="Y358" s="4">
        <v>0</v>
      </c>
      <c r="Z358" s="4">
        <v>0</v>
      </c>
      <c r="AA358" s="4">
        <v>0</v>
      </c>
      <c r="AB358" s="4">
        <v>-1679.42</v>
      </c>
    </row>
    <row r="359" spans="1:28" x14ac:dyDescent="0.25">
      <c r="A359" t="s">
        <v>47</v>
      </c>
      <c r="B359" s="4">
        <v>281.54000000000002</v>
      </c>
      <c r="C359" s="4">
        <v>0</v>
      </c>
      <c r="D359" s="4">
        <v>0</v>
      </c>
      <c r="E359" s="4">
        <v>12.61</v>
      </c>
      <c r="F359" s="4">
        <v>0</v>
      </c>
      <c r="G359" s="4">
        <v>0</v>
      </c>
      <c r="H359" s="4">
        <v>0</v>
      </c>
      <c r="I359" s="4">
        <v>0</v>
      </c>
      <c r="J359" s="4">
        <v>5.43</v>
      </c>
      <c r="K359" s="4">
        <v>0</v>
      </c>
      <c r="L359" s="4">
        <v>0</v>
      </c>
      <c r="M359" s="4">
        <v>0</v>
      </c>
      <c r="N359" s="4">
        <v>0</v>
      </c>
      <c r="O359" s="4">
        <v>12.76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0.19</v>
      </c>
      <c r="W359" s="4">
        <v>0.02</v>
      </c>
      <c r="X359" s="4">
        <v>15.79</v>
      </c>
      <c r="Y359" s="4">
        <v>0</v>
      </c>
      <c r="Z359" s="4">
        <v>0</v>
      </c>
      <c r="AA359" s="4">
        <v>0</v>
      </c>
      <c r="AB359" s="4">
        <v>328.34</v>
      </c>
    </row>
    <row r="360" spans="1:28" x14ac:dyDescent="0.25">
      <c r="A360" t="s">
        <v>48</v>
      </c>
      <c r="B360" s="4">
        <v>-0.03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-0.03</v>
      </c>
    </row>
    <row r="361" spans="1:28" x14ac:dyDescent="0.25">
      <c r="A361" t="s">
        <v>49</v>
      </c>
      <c r="B361" s="4">
        <v>3.4</v>
      </c>
      <c r="C361" s="4">
        <v>0.95</v>
      </c>
      <c r="D361" s="4">
        <v>-0.06</v>
      </c>
      <c r="E361" s="4">
        <v>-0.45</v>
      </c>
      <c r="F361" s="4">
        <v>0</v>
      </c>
      <c r="G361" s="4">
        <v>-3.27</v>
      </c>
      <c r="H361" s="4">
        <v>742.32</v>
      </c>
      <c r="I361" s="4">
        <v>0</v>
      </c>
      <c r="J361" s="4">
        <v>-739.02</v>
      </c>
      <c r="K361" s="4">
        <v>6.96</v>
      </c>
      <c r="L361" s="4">
        <v>-1.48</v>
      </c>
      <c r="M361" s="4">
        <v>0</v>
      </c>
      <c r="N361" s="4">
        <v>0</v>
      </c>
      <c r="O361" s="4">
        <v>-5.49</v>
      </c>
      <c r="P361" s="4">
        <v>-0.86</v>
      </c>
      <c r="Q361" s="4">
        <v>0</v>
      </c>
      <c r="R361" s="4">
        <v>0</v>
      </c>
      <c r="S361" s="4">
        <v>0.01</v>
      </c>
      <c r="T361" s="4">
        <v>5.92</v>
      </c>
      <c r="U361" s="4">
        <v>0</v>
      </c>
      <c r="V361" s="4">
        <v>0</v>
      </c>
      <c r="W361" s="4">
        <v>0.01</v>
      </c>
      <c r="X361" s="4">
        <v>-2.21</v>
      </c>
      <c r="Y361" s="4">
        <v>0</v>
      </c>
      <c r="Z361" s="4">
        <v>0</v>
      </c>
      <c r="AA361" s="4">
        <v>0</v>
      </c>
      <c r="AB361" s="4">
        <v>6.73</v>
      </c>
    </row>
    <row r="362" spans="1:28" x14ac:dyDescent="0.25">
      <c r="A362" t="s">
        <v>50</v>
      </c>
      <c r="B362" s="4">
        <v>-0.01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-0.01</v>
      </c>
    </row>
    <row r="363" spans="1:28" x14ac:dyDescent="0.25">
      <c r="A363" t="s">
        <v>51</v>
      </c>
      <c r="B363" s="4">
        <v>16077.7</v>
      </c>
      <c r="C363" s="4">
        <v>553.41999999999996</v>
      </c>
      <c r="D363" s="4">
        <v>2076.1</v>
      </c>
      <c r="E363" s="4">
        <v>-14291.14</v>
      </c>
      <c r="F363" s="4">
        <v>0</v>
      </c>
      <c r="G363" s="4">
        <v>2270.4</v>
      </c>
      <c r="H363" s="4">
        <v>2466.9899999999998</v>
      </c>
      <c r="I363" s="4">
        <v>0</v>
      </c>
      <c r="J363" s="4">
        <v>-670.54</v>
      </c>
      <c r="K363" s="4">
        <v>1293.95</v>
      </c>
      <c r="L363" s="4">
        <v>1768.56</v>
      </c>
      <c r="M363" s="4">
        <v>0</v>
      </c>
      <c r="N363" s="4">
        <v>0</v>
      </c>
      <c r="O363" s="4">
        <v>3018.13</v>
      </c>
      <c r="P363" s="4">
        <v>1790.37</v>
      </c>
      <c r="Q363" s="4">
        <v>0</v>
      </c>
      <c r="R363" s="4">
        <v>0</v>
      </c>
      <c r="S363" s="4">
        <v>2442.73</v>
      </c>
      <c r="T363" s="4">
        <v>874.46</v>
      </c>
      <c r="U363" s="4">
        <v>0</v>
      </c>
      <c r="V363" s="4">
        <v>12.46</v>
      </c>
      <c r="W363" s="4">
        <v>0.78</v>
      </c>
      <c r="X363" s="4">
        <v>1344.99</v>
      </c>
      <c r="Y363" s="4">
        <v>2287.4</v>
      </c>
      <c r="Z363" s="4">
        <v>0</v>
      </c>
      <c r="AA363" s="4">
        <v>0</v>
      </c>
      <c r="AB363" s="4">
        <v>23316.76</v>
      </c>
    </row>
    <row r="364" spans="1:28" x14ac:dyDescent="0.25">
      <c r="A364" t="s">
        <v>52</v>
      </c>
      <c r="B364" s="4">
        <v>17538.07</v>
      </c>
      <c r="C364" s="4">
        <v>1638.72</v>
      </c>
      <c r="D364" s="4">
        <v>1196.48</v>
      </c>
      <c r="E364" s="4">
        <v>450.9</v>
      </c>
      <c r="F364" s="4">
        <v>0</v>
      </c>
      <c r="G364" s="4">
        <v>45.52</v>
      </c>
      <c r="H364" s="4">
        <v>208.25</v>
      </c>
      <c r="I364" s="4">
        <v>6940.35</v>
      </c>
      <c r="J364" s="4">
        <v>-194.93</v>
      </c>
      <c r="K364" s="4">
        <v>-6038.95</v>
      </c>
      <c r="L364" s="4">
        <v>1495.42</v>
      </c>
      <c r="M364" s="4">
        <v>0</v>
      </c>
      <c r="N364" s="4">
        <v>0</v>
      </c>
      <c r="O364" s="4">
        <v>416.42</v>
      </c>
      <c r="P364" s="4">
        <v>460.22</v>
      </c>
      <c r="Q364" s="4">
        <v>0</v>
      </c>
      <c r="R364" s="4">
        <v>0</v>
      </c>
      <c r="S364" s="4">
        <v>-242.2</v>
      </c>
      <c r="T364" s="4">
        <v>163.61000000000001</v>
      </c>
      <c r="U364" s="4">
        <v>0</v>
      </c>
      <c r="V364" s="4">
        <v>11.64</v>
      </c>
      <c r="W364" s="4">
        <v>4.5599999999999996</v>
      </c>
      <c r="X364" s="4">
        <v>-1500.78</v>
      </c>
      <c r="Y364" s="4">
        <v>0</v>
      </c>
      <c r="Z364" s="4">
        <v>0</v>
      </c>
      <c r="AA364" s="4">
        <v>0</v>
      </c>
      <c r="AB364" s="4">
        <v>22593.3</v>
      </c>
    </row>
    <row r="365" spans="1:28" x14ac:dyDescent="0.25">
      <c r="A365" t="s">
        <v>53</v>
      </c>
      <c r="B365" s="4">
        <v>2664.87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-2664.87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</row>
    <row r="366" spans="1:28" x14ac:dyDescent="0.25">
      <c r="A366" t="s">
        <v>54</v>
      </c>
      <c r="B366" s="4">
        <v>683.81</v>
      </c>
      <c r="C366" s="4">
        <v>0</v>
      </c>
      <c r="D366" s="4">
        <v>0</v>
      </c>
      <c r="E366" s="4">
        <v>33.69</v>
      </c>
      <c r="F366" s="4">
        <v>0</v>
      </c>
      <c r="G366" s="4">
        <v>0</v>
      </c>
      <c r="H366" s="4">
        <v>0</v>
      </c>
      <c r="I366" s="4">
        <v>0</v>
      </c>
      <c r="J366" s="4">
        <v>13.74</v>
      </c>
      <c r="K366" s="4">
        <v>0</v>
      </c>
      <c r="L366" s="4">
        <v>0</v>
      </c>
      <c r="M366" s="4">
        <v>0</v>
      </c>
      <c r="N366" s="4">
        <v>0</v>
      </c>
      <c r="O366" s="4">
        <v>635.54999999999995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0.46</v>
      </c>
      <c r="W366" s="4">
        <v>0.46</v>
      </c>
      <c r="X366" s="4">
        <v>-57.03</v>
      </c>
      <c r="Y366" s="4">
        <v>0</v>
      </c>
      <c r="Z366" s="4">
        <v>0</v>
      </c>
      <c r="AA366" s="4">
        <v>0</v>
      </c>
      <c r="AB366" s="4">
        <v>1310.68</v>
      </c>
    </row>
    <row r="367" spans="1:28" x14ac:dyDescent="0.25">
      <c r="A367" t="s">
        <v>55</v>
      </c>
      <c r="B367" s="4">
        <v>17.010000000000002</v>
      </c>
      <c r="C367" s="4">
        <v>5.23</v>
      </c>
      <c r="D367" s="4">
        <v>-3.57</v>
      </c>
      <c r="E367" s="4">
        <v>8.01</v>
      </c>
      <c r="F367" s="4">
        <v>0</v>
      </c>
      <c r="G367" s="4">
        <v>-1.61</v>
      </c>
      <c r="H367" s="4">
        <v>2.5099999999999998</v>
      </c>
      <c r="I367" s="4">
        <v>0</v>
      </c>
      <c r="J367" s="4">
        <v>-27.58</v>
      </c>
      <c r="K367" s="4">
        <v>-59.53</v>
      </c>
      <c r="L367" s="4">
        <v>-1.61</v>
      </c>
      <c r="M367" s="4">
        <v>0</v>
      </c>
      <c r="N367" s="4">
        <v>0</v>
      </c>
      <c r="O367" s="4">
        <v>61.14</v>
      </c>
      <c r="P367" s="4">
        <v>-63.2</v>
      </c>
      <c r="Q367" s="4">
        <v>0</v>
      </c>
      <c r="R367" s="4">
        <v>0</v>
      </c>
      <c r="S367" s="4">
        <v>0</v>
      </c>
      <c r="T367" s="4">
        <v>-1.01</v>
      </c>
      <c r="U367" s="4">
        <v>0</v>
      </c>
      <c r="V367" s="4">
        <v>0.01</v>
      </c>
      <c r="W367" s="4">
        <v>-0.05</v>
      </c>
      <c r="X367" s="4">
        <v>-0.33</v>
      </c>
      <c r="Y367" s="4">
        <v>0</v>
      </c>
      <c r="Z367" s="4">
        <v>0</v>
      </c>
      <c r="AA367" s="4">
        <v>0</v>
      </c>
      <c r="AB367" s="4">
        <v>-64.58</v>
      </c>
    </row>
    <row r="368" spans="1:28" x14ac:dyDescent="0.25">
      <c r="A368" t="s">
        <v>56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30622.98</v>
      </c>
      <c r="K368" s="4">
        <v>-27107.26</v>
      </c>
      <c r="L368" s="4">
        <v>-1645.52</v>
      </c>
      <c r="M368" s="4">
        <v>0</v>
      </c>
      <c r="N368" s="4">
        <v>0</v>
      </c>
      <c r="O368" s="4">
        <v>-1862.15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0.01</v>
      </c>
      <c r="X368" s="4">
        <v>-8.06</v>
      </c>
      <c r="Y368" s="4">
        <v>0</v>
      </c>
      <c r="Z368" s="4">
        <v>0</v>
      </c>
      <c r="AA368" s="4">
        <v>0</v>
      </c>
      <c r="AB368" s="4">
        <v>0</v>
      </c>
    </row>
    <row r="369" spans="1:28" x14ac:dyDescent="0.25">
      <c r="A369" t="s">
        <v>57</v>
      </c>
      <c r="B369" s="4">
        <v>5784.53</v>
      </c>
      <c r="C369" s="4">
        <v>692.16</v>
      </c>
      <c r="D369" s="4">
        <v>485.34</v>
      </c>
      <c r="E369" s="4">
        <v>687.62</v>
      </c>
      <c r="F369" s="4">
        <v>0</v>
      </c>
      <c r="G369" s="4">
        <v>-418.08</v>
      </c>
      <c r="H369" s="4">
        <v>689.43</v>
      </c>
      <c r="I369" s="4">
        <v>0</v>
      </c>
      <c r="J369" s="4">
        <v>-3018.18</v>
      </c>
      <c r="K369" s="4">
        <v>-36.590000000000003</v>
      </c>
      <c r="L369" s="4">
        <v>953.61</v>
      </c>
      <c r="M369" s="4">
        <v>0</v>
      </c>
      <c r="N369" s="4">
        <v>0</v>
      </c>
      <c r="O369" s="4">
        <v>-969.3</v>
      </c>
      <c r="P369" s="4">
        <v>690.51</v>
      </c>
      <c r="Q369" s="4">
        <v>0</v>
      </c>
      <c r="R369" s="4">
        <v>0</v>
      </c>
      <c r="S369" s="4">
        <v>0</v>
      </c>
      <c r="T369" s="4">
        <v>690.71</v>
      </c>
      <c r="U369" s="4">
        <v>0</v>
      </c>
      <c r="V369" s="4">
        <v>3.89</v>
      </c>
      <c r="W369" s="4">
        <v>0.3</v>
      </c>
      <c r="X369" s="4">
        <v>690.45</v>
      </c>
      <c r="Y369" s="4">
        <v>0</v>
      </c>
      <c r="Z369" s="4">
        <v>0</v>
      </c>
      <c r="AA369" s="4">
        <v>0</v>
      </c>
      <c r="AB369" s="4">
        <v>6926.4</v>
      </c>
    </row>
    <row r="370" spans="1:28" x14ac:dyDescent="0.25">
      <c r="A370" t="s">
        <v>58</v>
      </c>
      <c r="B370" s="4">
        <v>-0.02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-0.02</v>
      </c>
    </row>
    <row r="371" spans="1:28" x14ac:dyDescent="0.25">
      <c r="A371" t="s">
        <v>59</v>
      </c>
      <c r="B371" s="4">
        <v>0.03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0.03</v>
      </c>
    </row>
    <row r="372" spans="1:28" x14ac:dyDescent="0.25">
      <c r="A372" t="s">
        <v>61</v>
      </c>
      <c r="B372" s="4">
        <v>2701.03</v>
      </c>
      <c r="C372" s="4">
        <v>0</v>
      </c>
      <c r="D372" s="4">
        <v>0</v>
      </c>
      <c r="E372" s="4">
        <v>-2701.03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1.82</v>
      </c>
      <c r="W372" s="4">
        <v>-1.82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</row>
    <row r="373" spans="1:28" x14ac:dyDescent="0.25">
      <c r="A373" t="s">
        <v>63</v>
      </c>
      <c r="B373" s="4">
        <v>0.01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-9.84</v>
      </c>
      <c r="Y373" s="4">
        <v>0</v>
      </c>
      <c r="Z373" s="4">
        <v>0</v>
      </c>
      <c r="AA373" s="4">
        <v>0</v>
      </c>
      <c r="AB373" s="4">
        <v>-9.83</v>
      </c>
    </row>
    <row r="374" spans="1:28" x14ac:dyDescent="0.25">
      <c r="A374" t="s">
        <v>118</v>
      </c>
      <c r="B374" s="4">
        <v>-11200.26</v>
      </c>
      <c r="C374" s="4">
        <v>923.9</v>
      </c>
      <c r="D374" s="4">
        <v>289.61</v>
      </c>
      <c r="E374" s="4">
        <v>289.61</v>
      </c>
      <c r="F374" s="4">
        <v>0</v>
      </c>
      <c r="G374" s="4">
        <v>289.60000000000002</v>
      </c>
      <c r="H374" s="4">
        <v>289.61</v>
      </c>
      <c r="I374" s="4">
        <v>0</v>
      </c>
      <c r="J374" s="4">
        <v>289.61</v>
      </c>
      <c r="K374" s="4">
        <v>289.60000000000002</v>
      </c>
      <c r="L374" s="4">
        <v>289.61</v>
      </c>
      <c r="M374" s="4">
        <v>0</v>
      </c>
      <c r="N374" s="4">
        <v>0</v>
      </c>
      <c r="O374" s="4">
        <v>289.61</v>
      </c>
      <c r="P374" s="4">
        <v>289.60000000000002</v>
      </c>
      <c r="Q374" s="4">
        <v>0</v>
      </c>
      <c r="R374" s="4">
        <v>0</v>
      </c>
      <c r="S374" s="4">
        <v>0</v>
      </c>
      <c r="T374" s="4">
        <v>289.62</v>
      </c>
      <c r="U374" s="4">
        <v>0</v>
      </c>
      <c r="V374" s="4">
        <v>-7.54</v>
      </c>
      <c r="W374" s="4">
        <v>2.57</v>
      </c>
      <c r="X374" s="4">
        <v>289.79000000000002</v>
      </c>
      <c r="Y374" s="4">
        <v>0</v>
      </c>
      <c r="Z374" s="4">
        <v>0</v>
      </c>
      <c r="AA374" s="4">
        <v>0</v>
      </c>
      <c r="AB374" s="4">
        <v>-7095.46</v>
      </c>
    </row>
    <row r="375" spans="1:28" x14ac:dyDescent="0.25">
      <c r="A375" t="s">
        <v>119</v>
      </c>
      <c r="B375" s="4">
        <v>-6151.35</v>
      </c>
      <c r="C375" s="4">
        <v>-2.4500000000000002</v>
      </c>
      <c r="D375" s="4">
        <v>-208.46</v>
      </c>
      <c r="E375" s="4">
        <v>-380.61</v>
      </c>
      <c r="F375" s="4">
        <v>0</v>
      </c>
      <c r="G375" s="4">
        <v>-401.98</v>
      </c>
      <c r="H375" s="4">
        <v>-369.59</v>
      </c>
      <c r="I375" s="4">
        <v>0</v>
      </c>
      <c r="J375" s="4">
        <v>-183.98</v>
      </c>
      <c r="K375" s="4">
        <v>-376.01</v>
      </c>
      <c r="L375" s="4">
        <v>-390.02</v>
      </c>
      <c r="M375" s="4">
        <v>0</v>
      </c>
      <c r="N375" s="4">
        <v>0</v>
      </c>
      <c r="O375" s="4">
        <v>-503.85</v>
      </c>
      <c r="P375" s="4">
        <v>-131.28</v>
      </c>
      <c r="Q375" s="4">
        <v>0</v>
      </c>
      <c r="R375" s="4">
        <v>0</v>
      </c>
      <c r="S375" s="4">
        <v>6151.34</v>
      </c>
      <c r="T375" s="4">
        <v>-234.89</v>
      </c>
      <c r="U375" s="4">
        <v>0</v>
      </c>
      <c r="V375" s="4">
        <v>0</v>
      </c>
      <c r="W375" s="4">
        <v>-2.14</v>
      </c>
      <c r="X375" s="4">
        <v>-341.5</v>
      </c>
      <c r="Y375" s="4">
        <v>0</v>
      </c>
      <c r="Z375" s="4">
        <v>0</v>
      </c>
      <c r="AA375" s="4">
        <v>0</v>
      </c>
      <c r="AB375" s="4">
        <v>-3526.77</v>
      </c>
    </row>
    <row r="376" spans="1:28" x14ac:dyDescent="0.25">
      <c r="A376" t="s">
        <v>64</v>
      </c>
      <c r="B376" s="4">
        <v>15.98</v>
      </c>
      <c r="C376" s="4">
        <v>-0.85</v>
      </c>
      <c r="D376" s="4">
        <v>-15.13</v>
      </c>
      <c r="E376" s="4">
        <v>0</v>
      </c>
      <c r="F376" s="4">
        <v>0</v>
      </c>
      <c r="G376" s="4">
        <v>0</v>
      </c>
      <c r="H376" s="4">
        <v>11.62</v>
      </c>
      <c r="I376" s="4">
        <v>0</v>
      </c>
      <c r="J376" s="4">
        <v>0</v>
      </c>
      <c r="K376" s="4">
        <v>-11.62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0.01</v>
      </c>
      <c r="W376" s="4">
        <v>-0.01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</row>
    <row r="377" spans="1:28" x14ac:dyDescent="0.25">
      <c r="A377" t="s">
        <v>120</v>
      </c>
      <c r="B377" s="4">
        <v>-94676.46</v>
      </c>
      <c r="C377" s="4">
        <v>19.53</v>
      </c>
      <c r="D377" s="4">
        <v>12.6</v>
      </c>
      <c r="E377" s="4">
        <v>28.81</v>
      </c>
      <c r="F377" s="4">
        <v>0</v>
      </c>
      <c r="G377" s="4">
        <v>13.94</v>
      </c>
      <c r="H377" s="4">
        <v>13.52</v>
      </c>
      <c r="I377" s="4">
        <v>0</v>
      </c>
      <c r="J377" s="4">
        <v>55.81</v>
      </c>
      <c r="K377" s="4">
        <v>77.430000000000007</v>
      </c>
      <c r="L377" s="4">
        <v>78.77</v>
      </c>
      <c r="M377" s="4">
        <v>0</v>
      </c>
      <c r="N377" s="4">
        <v>0</v>
      </c>
      <c r="O377" s="4">
        <v>-247.58</v>
      </c>
      <c r="P377" s="4">
        <v>47.27</v>
      </c>
      <c r="Q377" s="4">
        <v>0</v>
      </c>
      <c r="R377" s="4">
        <v>0</v>
      </c>
      <c r="S377" s="4">
        <v>0</v>
      </c>
      <c r="T377" s="4">
        <v>288.99</v>
      </c>
      <c r="U377" s="4">
        <v>0</v>
      </c>
      <c r="V377" s="4">
        <v>-63.71</v>
      </c>
      <c r="W377" s="4">
        <v>0.26</v>
      </c>
      <c r="X377" s="4">
        <v>35.57</v>
      </c>
      <c r="Y377" s="4">
        <v>0</v>
      </c>
      <c r="Z377" s="4">
        <v>0</v>
      </c>
      <c r="AA377" s="4">
        <v>0</v>
      </c>
      <c r="AB377" s="4">
        <v>-94315.25</v>
      </c>
    </row>
    <row r="378" spans="1:28" x14ac:dyDescent="0.25">
      <c r="A378" t="s">
        <v>65</v>
      </c>
      <c r="B378" s="4">
        <v>87.63</v>
      </c>
      <c r="C378" s="4">
        <v>-822.28</v>
      </c>
      <c r="D378" s="4">
        <v>6960.71</v>
      </c>
      <c r="E378" s="4">
        <v>-828.69</v>
      </c>
      <c r="F378" s="4">
        <v>0</v>
      </c>
      <c r="G378" s="4">
        <v>-828.68</v>
      </c>
      <c r="H378" s="4">
        <v>-828.7</v>
      </c>
      <c r="I378" s="4">
        <v>1632.52</v>
      </c>
      <c r="J378" s="4">
        <v>1037.3900000000001</v>
      </c>
      <c r="K378" s="4">
        <v>-818.76</v>
      </c>
      <c r="L378" s="4">
        <v>-818.76</v>
      </c>
      <c r="M378" s="4">
        <v>0</v>
      </c>
      <c r="N378" s="4">
        <v>0</v>
      </c>
      <c r="O378" s="4">
        <v>-818.76</v>
      </c>
      <c r="P378" s="4">
        <v>-818.76</v>
      </c>
      <c r="Q378" s="4">
        <v>0</v>
      </c>
      <c r="R378" s="4">
        <v>0</v>
      </c>
      <c r="S378" s="4">
        <v>0</v>
      </c>
      <c r="T378" s="4">
        <v>-818.76</v>
      </c>
      <c r="U378" s="4">
        <v>0</v>
      </c>
      <c r="V378" s="4">
        <v>0.06</v>
      </c>
      <c r="W378" s="4">
        <v>1.49</v>
      </c>
      <c r="X378" s="4">
        <v>-819.3</v>
      </c>
      <c r="Y378" s="4">
        <v>0</v>
      </c>
      <c r="Z378" s="4">
        <v>0</v>
      </c>
      <c r="AA378" s="4">
        <v>0</v>
      </c>
      <c r="AB378" s="4">
        <v>1498.35</v>
      </c>
    </row>
    <row r="379" spans="1:28" x14ac:dyDescent="0.25">
      <c r="A379" t="s">
        <v>66</v>
      </c>
      <c r="B379" s="4">
        <v>63</v>
      </c>
      <c r="C379" s="4">
        <v>-21</v>
      </c>
      <c r="D379" s="4">
        <v>-21</v>
      </c>
      <c r="E379" s="4">
        <v>-21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0.01</v>
      </c>
      <c r="T379" s="4">
        <v>0</v>
      </c>
      <c r="U379" s="4">
        <v>0</v>
      </c>
      <c r="V379" s="4">
        <v>0.04</v>
      </c>
      <c r="W379" s="4">
        <v>-0.04</v>
      </c>
      <c r="X379" s="4">
        <v>0</v>
      </c>
      <c r="Y379" s="4">
        <v>0</v>
      </c>
      <c r="Z379" s="4">
        <v>0</v>
      </c>
      <c r="AA379" s="4">
        <v>0</v>
      </c>
      <c r="AB379" s="4">
        <v>0.01</v>
      </c>
    </row>
    <row r="380" spans="1:28" x14ac:dyDescent="0.25">
      <c r="A380" t="s">
        <v>67</v>
      </c>
      <c r="B380" s="4">
        <v>-0.01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-0.01</v>
      </c>
    </row>
    <row r="381" spans="1:28" x14ac:dyDescent="0.25">
      <c r="A381" t="s">
        <v>68</v>
      </c>
      <c r="B381" s="4">
        <v>-101025.01</v>
      </c>
      <c r="C381" s="4">
        <v>8787.7900000000009</v>
      </c>
      <c r="D381" s="4">
        <v>7828.9</v>
      </c>
      <c r="E381" s="4">
        <v>21506.04</v>
      </c>
      <c r="F381" s="4">
        <v>0</v>
      </c>
      <c r="G381" s="4">
        <v>15422.69</v>
      </c>
      <c r="H381" s="4">
        <v>18422.32</v>
      </c>
      <c r="I381" s="4">
        <v>0</v>
      </c>
      <c r="J381" s="4">
        <v>22657.58</v>
      </c>
      <c r="K381" s="4">
        <v>-38315.42</v>
      </c>
      <c r="L381" s="4">
        <v>-12475.68</v>
      </c>
      <c r="M381" s="4">
        <v>0</v>
      </c>
      <c r="N381" s="4">
        <v>0</v>
      </c>
      <c r="O381" s="4">
        <v>38208.15</v>
      </c>
      <c r="P381" s="4">
        <v>-27391.79</v>
      </c>
      <c r="Q381" s="4">
        <v>0</v>
      </c>
      <c r="R381" s="4">
        <v>0</v>
      </c>
      <c r="S381" s="4">
        <v>0</v>
      </c>
      <c r="T381" s="4">
        <v>38975.75</v>
      </c>
      <c r="U381" s="4">
        <v>0</v>
      </c>
      <c r="V381" s="4">
        <v>-67.97</v>
      </c>
      <c r="W381" s="4">
        <v>62.99</v>
      </c>
      <c r="X381" s="4">
        <v>26480.38</v>
      </c>
      <c r="Y381" s="4">
        <v>0</v>
      </c>
      <c r="Z381" s="4">
        <v>0</v>
      </c>
      <c r="AA381" s="4">
        <v>0</v>
      </c>
      <c r="AB381" s="4">
        <v>19076.72</v>
      </c>
    </row>
    <row r="382" spans="1:28" x14ac:dyDescent="0.25">
      <c r="A382" t="s">
        <v>121</v>
      </c>
      <c r="B382" s="4">
        <v>-209958.61</v>
      </c>
      <c r="C382" s="4">
        <v>0</v>
      </c>
      <c r="D382" s="4">
        <v>0</v>
      </c>
      <c r="E382" s="4">
        <v>240.51</v>
      </c>
      <c r="F382" s="4">
        <v>0</v>
      </c>
      <c r="G382" s="4">
        <v>0</v>
      </c>
      <c r="H382" s="4">
        <v>0</v>
      </c>
      <c r="I382" s="4">
        <v>0</v>
      </c>
      <c r="J382" s="4">
        <v>240.48</v>
      </c>
      <c r="K382" s="4">
        <v>0</v>
      </c>
      <c r="L382" s="4">
        <v>0</v>
      </c>
      <c r="M382" s="4">
        <v>0</v>
      </c>
      <c r="N382" s="4">
        <v>0</v>
      </c>
      <c r="O382" s="4">
        <v>240.53</v>
      </c>
      <c r="P382" s="4">
        <v>80.16</v>
      </c>
      <c r="Q382" s="4">
        <v>0</v>
      </c>
      <c r="R382" s="4">
        <v>0</v>
      </c>
      <c r="S382" s="4">
        <v>0</v>
      </c>
      <c r="T382" s="4">
        <v>8082.51</v>
      </c>
      <c r="U382" s="4">
        <v>0</v>
      </c>
      <c r="V382" s="4">
        <v>-141.27000000000001</v>
      </c>
      <c r="W382" s="4">
        <v>5.98</v>
      </c>
      <c r="X382" s="4">
        <v>-10291.43</v>
      </c>
      <c r="Y382" s="4">
        <v>0</v>
      </c>
      <c r="Z382" s="4">
        <v>0</v>
      </c>
      <c r="AA382" s="4">
        <v>0</v>
      </c>
      <c r="AB382" s="4">
        <v>-211501.14</v>
      </c>
    </row>
    <row r="383" spans="1:28" x14ac:dyDescent="0.25">
      <c r="A383" t="s">
        <v>122</v>
      </c>
      <c r="B383" s="4">
        <v>2007.91</v>
      </c>
      <c r="C383" s="4">
        <v>0</v>
      </c>
      <c r="D383" s="4">
        <v>0</v>
      </c>
      <c r="E383" s="4">
        <v>2.7</v>
      </c>
      <c r="F383" s="4">
        <v>0</v>
      </c>
      <c r="G383" s="4">
        <v>0</v>
      </c>
      <c r="H383" s="4">
        <v>0</v>
      </c>
      <c r="I383" s="4">
        <v>0</v>
      </c>
      <c r="J383" s="4">
        <v>2.71</v>
      </c>
      <c r="K383" s="4">
        <v>0</v>
      </c>
      <c r="L383" s="4">
        <v>0</v>
      </c>
      <c r="M383" s="4">
        <v>0</v>
      </c>
      <c r="N383" s="4">
        <v>0</v>
      </c>
      <c r="O383" s="4">
        <v>2.71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1.35</v>
      </c>
      <c r="W383" s="4">
        <v>0.01</v>
      </c>
      <c r="X383" s="4">
        <v>-337.97</v>
      </c>
      <c r="Y383" s="4">
        <v>0</v>
      </c>
      <c r="Z383" s="4">
        <v>0</v>
      </c>
      <c r="AA383" s="4">
        <v>0</v>
      </c>
      <c r="AB383" s="4">
        <v>1679.42</v>
      </c>
    </row>
    <row r="384" spans="1:28" x14ac:dyDescent="0.25">
      <c r="A384" t="s">
        <v>123</v>
      </c>
      <c r="B384" s="4">
        <v>-63988.59</v>
      </c>
      <c r="C384" s="4">
        <v>0</v>
      </c>
      <c r="D384" s="4">
        <v>0</v>
      </c>
      <c r="E384" s="4">
        <v>-707.42</v>
      </c>
      <c r="F384" s="4">
        <v>0</v>
      </c>
      <c r="G384" s="4">
        <v>0</v>
      </c>
      <c r="H384" s="4">
        <v>0</v>
      </c>
      <c r="I384" s="4">
        <v>0</v>
      </c>
      <c r="J384" s="4">
        <v>-707.43</v>
      </c>
      <c r="K384" s="4">
        <v>0</v>
      </c>
      <c r="L384" s="4">
        <v>0</v>
      </c>
      <c r="M384" s="4">
        <v>0</v>
      </c>
      <c r="N384" s="4">
        <v>0</v>
      </c>
      <c r="O384" s="4">
        <v>-707.41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-43.04</v>
      </c>
      <c r="W384" s="4">
        <v>-1.45</v>
      </c>
      <c r="X384" s="4">
        <v>123958.25</v>
      </c>
      <c r="Y384" s="4">
        <v>0</v>
      </c>
      <c r="Z384" s="4">
        <v>0</v>
      </c>
      <c r="AA384" s="4">
        <v>0</v>
      </c>
      <c r="AB384" s="4">
        <v>57802.91</v>
      </c>
    </row>
    <row r="385" spans="1:28" x14ac:dyDescent="0.25">
      <c r="A385" t="s">
        <v>124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-62455.49</v>
      </c>
      <c r="Y385" s="4">
        <v>0</v>
      </c>
      <c r="Z385" s="4">
        <v>0</v>
      </c>
      <c r="AA385" s="4">
        <v>0</v>
      </c>
      <c r="AB385" s="4">
        <v>-62455.49</v>
      </c>
    </row>
    <row r="386" spans="1:28" x14ac:dyDescent="0.25">
      <c r="A386" t="s">
        <v>125</v>
      </c>
      <c r="B386" s="4">
        <v>-58346.8</v>
      </c>
      <c r="C386" s="4">
        <v>-3115.65</v>
      </c>
      <c r="D386" s="4">
        <v>7989.16</v>
      </c>
      <c r="E386" s="4">
        <v>5572.29</v>
      </c>
      <c r="F386" s="4">
        <v>0</v>
      </c>
      <c r="G386" s="4">
        <v>2820.19</v>
      </c>
      <c r="H386" s="4">
        <v>2107.81</v>
      </c>
      <c r="I386" s="4">
        <v>0</v>
      </c>
      <c r="J386" s="4">
        <v>10794.18</v>
      </c>
      <c r="K386" s="4">
        <v>-1125.67</v>
      </c>
      <c r="L386" s="4">
        <v>1771.05</v>
      </c>
      <c r="M386" s="4">
        <v>0</v>
      </c>
      <c r="N386" s="4">
        <v>0</v>
      </c>
      <c r="O386" s="4">
        <v>-1012.22</v>
      </c>
      <c r="P386" s="4">
        <v>1918.42</v>
      </c>
      <c r="Q386" s="4">
        <v>0</v>
      </c>
      <c r="R386" s="4">
        <v>0</v>
      </c>
      <c r="S386" s="4">
        <v>0</v>
      </c>
      <c r="T386" s="4">
        <v>7476.12</v>
      </c>
      <c r="U386" s="4">
        <v>0</v>
      </c>
      <c r="V386" s="4">
        <v>-39.26</v>
      </c>
      <c r="W386" s="4">
        <v>23.68</v>
      </c>
      <c r="X386" s="4">
        <v>2486.62</v>
      </c>
      <c r="Y386" s="4">
        <v>0</v>
      </c>
      <c r="Z386" s="4">
        <v>0</v>
      </c>
      <c r="AA386" s="4">
        <v>0</v>
      </c>
      <c r="AB386" s="4">
        <v>-20680.080000000002</v>
      </c>
    </row>
    <row r="387" spans="1:28" x14ac:dyDescent="0.25">
      <c r="A387" t="s">
        <v>126</v>
      </c>
      <c r="B387" s="4">
        <v>-6375.98</v>
      </c>
      <c r="C387" s="4">
        <v>32.200000000000003</v>
      </c>
      <c r="D387" s="4">
        <v>32.200000000000003</v>
      </c>
      <c r="E387" s="4">
        <v>32.200000000000003</v>
      </c>
      <c r="F387" s="4">
        <v>0</v>
      </c>
      <c r="G387" s="4">
        <v>32.19</v>
      </c>
      <c r="H387" s="4">
        <v>32.21</v>
      </c>
      <c r="I387" s="4">
        <v>0</v>
      </c>
      <c r="J387" s="4">
        <v>32.21</v>
      </c>
      <c r="K387" s="4">
        <v>32.200000000000003</v>
      </c>
      <c r="L387" s="4">
        <v>32.200000000000003</v>
      </c>
      <c r="M387" s="4">
        <v>0</v>
      </c>
      <c r="N387" s="4">
        <v>0</v>
      </c>
      <c r="O387" s="4">
        <v>32.200000000000003</v>
      </c>
      <c r="P387" s="4">
        <v>32.21</v>
      </c>
      <c r="Q387" s="4">
        <v>0</v>
      </c>
      <c r="R387" s="4">
        <v>0</v>
      </c>
      <c r="S387" s="4">
        <v>0.01</v>
      </c>
      <c r="T387" s="4">
        <v>32.200000000000003</v>
      </c>
      <c r="U387" s="4">
        <v>0</v>
      </c>
      <c r="V387" s="4">
        <v>-4.29</v>
      </c>
      <c r="W387" s="4">
        <v>0.24</v>
      </c>
      <c r="X387" s="4">
        <v>32.21</v>
      </c>
      <c r="Y387" s="4">
        <v>0</v>
      </c>
      <c r="Z387" s="4">
        <v>0</v>
      </c>
      <c r="AA387" s="4">
        <v>0</v>
      </c>
      <c r="AB387" s="4">
        <v>-5993.59</v>
      </c>
    </row>
    <row r="388" spans="1:28" x14ac:dyDescent="0.25">
      <c r="A388" t="s">
        <v>69</v>
      </c>
      <c r="B388" s="4">
        <v>-0.01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-0.01</v>
      </c>
    </row>
    <row r="389" spans="1:28" x14ac:dyDescent="0.25">
      <c r="A389" t="s">
        <v>127</v>
      </c>
      <c r="B389" s="4">
        <v>-9724.4500000000007</v>
      </c>
      <c r="C389" s="4">
        <v>49.11</v>
      </c>
      <c r="D389" s="4">
        <v>49.12</v>
      </c>
      <c r="E389" s="4">
        <v>49.11</v>
      </c>
      <c r="F389" s="4">
        <v>0</v>
      </c>
      <c r="G389" s="4">
        <v>49.11</v>
      </c>
      <c r="H389" s="4">
        <v>49.12</v>
      </c>
      <c r="I389" s="4">
        <v>0</v>
      </c>
      <c r="J389" s="4">
        <v>49.11</v>
      </c>
      <c r="K389" s="4">
        <v>49.11</v>
      </c>
      <c r="L389" s="4">
        <v>49.12</v>
      </c>
      <c r="M389" s="4">
        <v>0</v>
      </c>
      <c r="N389" s="4">
        <v>0</v>
      </c>
      <c r="O389" s="4">
        <v>49.11</v>
      </c>
      <c r="P389" s="4">
        <v>49.11</v>
      </c>
      <c r="Q389" s="4">
        <v>0</v>
      </c>
      <c r="R389" s="4">
        <v>0</v>
      </c>
      <c r="S389" s="4">
        <v>0</v>
      </c>
      <c r="T389" s="4">
        <v>49.12</v>
      </c>
      <c r="U389" s="4">
        <v>0</v>
      </c>
      <c r="V389" s="4">
        <v>-6.54</v>
      </c>
      <c r="W389" s="4">
        <v>0.36</v>
      </c>
      <c r="X389" s="4">
        <v>49.14</v>
      </c>
      <c r="Y389" s="4">
        <v>0</v>
      </c>
      <c r="Z389" s="4">
        <v>0</v>
      </c>
      <c r="AA389" s="4">
        <v>0</v>
      </c>
      <c r="AB389" s="4">
        <v>-9141.24</v>
      </c>
    </row>
    <row r="390" spans="1:28" x14ac:dyDescent="0.25">
      <c r="A390" t="s">
        <v>128</v>
      </c>
      <c r="B390" s="4">
        <v>6151.35</v>
      </c>
      <c r="C390" s="4">
        <v>2.4500000000000002</v>
      </c>
      <c r="D390" s="4">
        <v>208.46</v>
      </c>
      <c r="E390" s="4">
        <v>380.61</v>
      </c>
      <c r="F390" s="4">
        <v>0</v>
      </c>
      <c r="G390" s="4">
        <v>401.98</v>
      </c>
      <c r="H390" s="4">
        <v>369.59</v>
      </c>
      <c r="I390" s="4">
        <v>0</v>
      </c>
      <c r="J390" s="4">
        <v>183.98</v>
      </c>
      <c r="K390" s="4">
        <v>376.01</v>
      </c>
      <c r="L390" s="4">
        <v>390.02</v>
      </c>
      <c r="M390" s="4">
        <v>0</v>
      </c>
      <c r="N390" s="4">
        <v>0</v>
      </c>
      <c r="O390" s="4">
        <v>321.20999999999998</v>
      </c>
      <c r="P390" s="4">
        <v>168.95</v>
      </c>
      <c r="Q390" s="4">
        <v>0</v>
      </c>
      <c r="R390" s="4">
        <v>0</v>
      </c>
      <c r="S390" s="4">
        <v>-6151.35</v>
      </c>
      <c r="T390" s="4">
        <v>164.76</v>
      </c>
      <c r="U390" s="4">
        <v>0</v>
      </c>
      <c r="V390" s="4">
        <v>0</v>
      </c>
      <c r="W390" s="4">
        <v>2</v>
      </c>
      <c r="X390" s="4">
        <v>290.64999999999998</v>
      </c>
      <c r="Y390" s="4">
        <v>0</v>
      </c>
      <c r="Z390" s="4">
        <v>0</v>
      </c>
      <c r="AA390" s="4">
        <v>0</v>
      </c>
      <c r="AB390" s="4">
        <v>3260.67</v>
      </c>
    </row>
    <row r="391" spans="1:28" x14ac:dyDescent="0.25">
      <c r="A391" t="s">
        <v>129</v>
      </c>
      <c r="B391" s="4">
        <v>666808.43999999994</v>
      </c>
      <c r="C391" s="4">
        <v>7427.78</v>
      </c>
      <c r="D391" s="4">
        <v>-17984.05</v>
      </c>
      <c r="E391" s="4">
        <v>12859.89</v>
      </c>
      <c r="F391" s="4">
        <v>0</v>
      </c>
      <c r="G391" s="4">
        <v>200.88</v>
      </c>
      <c r="H391" s="4">
        <v>194.91</v>
      </c>
      <c r="I391" s="4">
        <v>0</v>
      </c>
      <c r="J391" s="4">
        <v>252.52</v>
      </c>
      <c r="K391" s="4">
        <v>195.34</v>
      </c>
      <c r="L391" s="4">
        <v>192.2</v>
      </c>
      <c r="M391" s="4">
        <v>0</v>
      </c>
      <c r="N391" s="4">
        <v>0</v>
      </c>
      <c r="O391" s="4">
        <v>191.69</v>
      </c>
      <c r="P391" s="4">
        <v>192.18</v>
      </c>
      <c r="Q391" s="4">
        <v>0</v>
      </c>
      <c r="R391" s="4">
        <v>0</v>
      </c>
      <c r="S391" s="4">
        <v>0</v>
      </c>
      <c r="T391" s="4">
        <v>191.73</v>
      </c>
      <c r="U391" s="4">
        <v>0</v>
      </c>
      <c r="V391" s="4">
        <v>448.68</v>
      </c>
      <c r="W391" s="4">
        <v>2.63</v>
      </c>
      <c r="X391" s="4">
        <v>199.39</v>
      </c>
      <c r="Y391" s="4">
        <v>0</v>
      </c>
      <c r="Z391" s="4">
        <v>0</v>
      </c>
      <c r="AA391" s="4">
        <v>0</v>
      </c>
      <c r="AB391" s="4">
        <v>671374.21</v>
      </c>
    </row>
    <row r="392" spans="1:28" x14ac:dyDescent="0.25">
      <c r="A392" t="s">
        <v>130</v>
      </c>
      <c r="B392" s="4">
        <v>-10385.98</v>
      </c>
      <c r="C392" s="4">
        <v>-3.19</v>
      </c>
      <c r="D392" s="4">
        <v>-4.6900000000000004</v>
      </c>
      <c r="E392" s="4">
        <v>-9.84</v>
      </c>
      <c r="F392" s="4">
        <v>0</v>
      </c>
      <c r="G392" s="4">
        <v>-20.04</v>
      </c>
      <c r="H392" s="4">
        <v>-23.16</v>
      </c>
      <c r="I392" s="4">
        <v>0</v>
      </c>
      <c r="J392" s="4">
        <v>-5.46</v>
      </c>
      <c r="K392" s="4">
        <v>-3.9</v>
      </c>
      <c r="L392" s="4">
        <v>-9.0399999999999991</v>
      </c>
      <c r="M392" s="4">
        <v>0</v>
      </c>
      <c r="N392" s="4">
        <v>0</v>
      </c>
      <c r="O392" s="4">
        <v>0</v>
      </c>
      <c r="P392" s="4">
        <v>-16.350000000000001</v>
      </c>
      <c r="Q392" s="4">
        <v>0</v>
      </c>
      <c r="R392" s="4">
        <v>0</v>
      </c>
      <c r="S392" s="4">
        <v>0</v>
      </c>
      <c r="T392" s="4">
        <v>-16.87</v>
      </c>
      <c r="U392" s="4">
        <v>0</v>
      </c>
      <c r="V392" s="4">
        <v>-6.99</v>
      </c>
      <c r="W392" s="4">
        <v>-7.0000000000000007E-2</v>
      </c>
      <c r="X392" s="4">
        <v>-3.62</v>
      </c>
      <c r="Y392" s="4">
        <v>0</v>
      </c>
      <c r="Z392" s="4">
        <v>0</v>
      </c>
      <c r="AA392" s="4">
        <v>0</v>
      </c>
      <c r="AB392" s="4">
        <v>-10509.2</v>
      </c>
    </row>
    <row r="393" spans="1:28" x14ac:dyDescent="0.25">
      <c r="A393" t="s">
        <v>131</v>
      </c>
      <c r="B393" s="4">
        <v>-19143.62</v>
      </c>
      <c r="C393" s="4">
        <v>-19983.36</v>
      </c>
      <c r="D393" s="4">
        <v>-3614</v>
      </c>
      <c r="E393" s="4">
        <v>7253.87</v>
      </c>
      <c r="F393" s="4">
        <v>0</v>
      </c>
      <c r="G393" s="4">
        <v>-21743.88</v>
      </c>
      <c r="H393" s="4">
        <v>15985.38</v>
      </c>
      <c r="I393" s="4">
        <v>0</v>
      </c>
      <c r="J393" s="4">
        <v>261.74</v>
      </c>
      <c r="K393" s="4">
        <v>7660.92</v>
      </c>
      <c r="L393" s="4">
        <v>1979.41</v>
      </c>
      <c r="M393" s="4">
        <v>0</v>
      </c>
      <c r="N393" s="4">
        <v>0</v>
      </c>
      <c r="O393" s="4">
        <v>-1368.08</v>
      </c>
      <c r="P393" s="4">
        <v>-13772.52</v>
      </c>
      <c r="Q393" s="4">
        <v>0</v>
      </c>
      <c r="R393" s="4">
        <v>0</v>
      </c>
      <c r="S393" s="4">
        <v>0</v>
      </c>
      <c r="T393" s="4">
        <v>-18440.48</v>
      </c>
      <c r="U393" s="4">
        <v>0</v>
      </c>
      <c r="V393" s="4">
        <v>-12.88</v>
      </c>
      <c r="W393" s="4">
        <v>-30.8</v>
      </c>
      <c r="X393" s="4">
        <v>7955.33</v>
      </c>
      <c r="Y393" s="4">
        <v>0</v>
      </c>
      <c r="Z393" s="4">
        <v>0</v>
      </c>
      <c r="AA393" s="4">
        <v>0</v>
      </c>
      <c r="AB393" s="4">
        <v>-57012.97</v>
      </c>
    </row>
    <row r="394" spans="1:28" x14ac:dyDescent="0.25">
      <c r="A394" t="s">
        <v>132</v>
      </c>
      <c r="B394" s="4">
        <v>0.01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0.01</v>
      </c>
    </row>
    <row r="395" spans="1:28" x14ac:dyDescent="0.25">
      <c r="A395" t="s">
        <v>133</v>
      </c>
      <c r="B395" s="4">
        <v>19360.599999999999</v>
      </c>
      <c r="C395" s="4">
        <v>-277.56</v>
      </c>
      <c r="D395" s="4">
        <v>-537.79999999999995</v>
      </c>
      <c r="E395" s="4">
        <v>-537.79999999999995</v>
      </c>
      <c r="F395" s="4">
        <v>0</v>
      </c>
      <c r="G395" s="4">
        <v>-537.78</v>
      </c>
      <c r="H395" s="4">
        <v>-537.80999999999995</v>
      </c>
      <c r="I395" s="4">
        <v>0</v>
      </c>
      <c r="J395" s="4">
        <v>-537.79</v>
      </c>
      <c r="K395" s="4">
        <v>-537.78</v>
      </c>
      <c r="L395" s="4">
        <v>-537.80999999999995</v>
      </c>
      <c r="M395" s="4">
        <v>0</v>
      </c>
      <c r="N395" s="4">
        <v>0</v>
      </c>
      <c r="O395" s="4">
        <v>-537.79</v>
      </c>
      <c r="P395" s="4">
        <v>-537.79</v>
      </c>
      <c r="Q395" s="4">
        <v>0</v>
      </c>
      <c r="R395" s="4">
        <v>0</v>
      </c>
      <c r="S395" s="4">
        <v>0</v>
      </c>
      <c r="T395" s="4">
        <v>-537.79999999999995</v>
      </c>
      <c r="U395" s="4">
        <v>0</v>
      </c>
      <c r="V395" s="4">
        <v>13.03</v>
      </c>
      <c r="W395" s="4">
        <v>-3.81</v>
      </c>
      <c r="X395" s="4">
        <v>-538.16</v>
      </c>
      <c r="Y395" s="4">
        <v>0</v>
      </c>
      <c r="Z395" s="4">
        <v>0</v>
      </c>
      <c r="AA395" s="4">
        <v>0</v>
      </c>
      <c r="AB395" s="4">
        <v>13176.15</v>
      </c>
    </row>
    <row r="396" spans="1:28" x14ac:dyDescent="0.25">
      <c r="A396" t="s">
        <v>134</v>
      </c>
      <c r="B396" s="4">
        <v>-19360.599999999999</v>
      </c>
      <c r="C396" s="4">
        <v>277.57</v>
      </c>
      <c r="D396" s="4">
        <v>537.80999999999995</v>
      </c>
      <c r="E396" s="4">
        <v>537.78</v>
      </c>
      <c r="F396" s="4">
        <v>0</v>
      </c>
      <c r="G396" s="4">
        <v>537.79</v>
      </c>
      <c r="H396" s="4">
        <v>537.80999999999995</v>
      </c>
      <c r="I396" s="4">
        <v>0</v>
      </c>
      <c r="J396" s="4">
        <v>537.78</v>
      </c>
      <c r="K396" s="4">
        <v>537.79999999999995</v>
      </c>
      <c r="L396" s="4">
        <v>537.79999999999995</v>
      </c>
      <c r="M396" s="4">
        <v>0</v>
      </c>
      <c r="N396" s="4">
        <v>0</v>
      </c>
      <c r="O396" s="4">
        <v>537.79</v>
      </c>
      <c r="P396" s="4">
        <v>537.79</v>
      </c>
      <c r="Q396" s="4">
        <v>0</v>
      </c>
      <c r="R396" s="4">
        <v>0</v>
      </c>
      <c r="S396" s="4">
        <v>0</v>
      </c>
      <c r="T396" s="4">
        <v>537.80999999999995</v>
      </c>
      <c r="U396" s="4">
        <v>0</v>
      </c>
      <c r="V396" s="4">
        <v>-13.03</v>
      </c>
      <c r="W396" s="4">
        <v>3.8</v>
      </c>
      <c r="X396" s="4">
        <v>538.16</v>
      </c>
      <c r="Y396" s="4">
        <v>0</v>
      </c>
      <c r="Z396" s="4">
        <v>0</v>
      </c>
      <c r="AA396" s="4">
        <v>0</v>
      </c>
      <c r="AB396" s="4">
        <v>-13176.14</v>
      </c>
    </row>
    <row r="397" spans="1:28" x14ac:dyDescent="0.25">
      <c r="A397" t="s">
        <v>135</v>
      </c>
      <c r="B397" s="4">
        <v>3840.34</v>
      </c>
      <c r="C397" s="4">
        <v>92.78</v>
      </c>
      <c r="D397" s="4">
        <v>92.71</v>
      </c>
      <c r="E397" s="4">
        <v>-76.05</v>
      </c>
      <c r="F397" s="4">
        <v>0</v>
      </c>
      <c r="G397" s="4">
        <v>63.78</v>
      </c>
      <c r="H397" s="4">
        <v>34.74</v>
      </c>
      <c r="I397" s="4">
        <v>0</v>
      </c>
      <c r="J397" s="4">
        <v>33.96</v>
      </c>
      <c r="K397" s="4">
        <v>33.15</v>
      </c>
      <c r="L397" s="4">
        <v>32.35</v>
      </c>
      <c r="M397" s="4">
        <v>0</v>
      </c>
      <c r="N397" s="4">
        <v>0</v>
      </c>
      <c r="O397" s="4">
        <v>31.5</v>
      </c>
      <c r="P397" s="4">
        <v>30.69</v>
      </c>
      <c r="Q397" s="4">
        <v>0</v>
      </c>
      <c r="R397" s="4">
        <v>0</v>
      </c>
      <c r="S397" s="4">
        <v>0</v>
      </c>
      <c r="T397" s="4">
        <v>29.88</v>
      </c>
      <c r="U397" s="4">
        <v>0</v>
      </c>
      <c r="V397" s="4">
        <v>2.58</v>
      </c>
      <c r="W397" s="4">
        <v>0.26</v>
      </c>
      <c r="X397" s="4">
        <v>57.3</v>
      </c>
      <c r="Y397" s="4">
        <v>0</v>
      </c>
      <c r="Z397" s="4">
        <v>0</v>
      </c>
      <c r="AA397" s="4">
        <v>0</v>
      </c>
      <c r="AB397" s="4">
        <v>4299.97</v>
      </c>
    </row>
    <row r="398" spans="1:28" x14ac:dyDescent="0.25">
      <c r="A398" t="s">
        <v>136</v>
      </c>
      <c r="B398" s="4">
        <v>-7774.79</v>
      </c>
      <c r="C398" s="4">
        <v>-185.86</v>
      </c>
      <c r="D398" s="4">
        <v>-185.7</v>
      </c>
      <c r="E398" s="4">
        <v>69.180000000000007</v>
      </c>
      <c r="F398" s="4">
        <v>0</v>
      </c>
      <c r="G398" s="4">
        <v>-163.47</v>
      </c>
      <c r="H398" s="4">
        <v>-102.68</v>
      </c>
      <c r="I398" s="4">
        <v>0</v>
      </c>
      <c r="J398" s="4">
        <v>-100.79</v>
      </c>
      <c r="K398" s="4">
        <v>-98.91</v>
      </c>
      <c r="L398" s="4">
        <v>-96.89</v>
      </c>
      <c r="M398" s="4">
        <v>0</v>
      </c>
      <c r="N398" s="4">
        <v>0</v>
      </c>
      <c r="O398" s="4">
        <v>-94.96</v>
      </c>
      <c r="P398" s="4">
        <v>-93.02</v>
      </c>
      <c r="Q398" s="4">
        <v>0</v>
      </c>
      <c r="R398" s="4">
        <v>0</v>
      </c>
      <c r="S398" s="4">
        <v>0</v>
      </c>
      <c r="T398" s="4">
        <v>-91.02</v>
      </c>
      <c r="U398" s="4">
        <v>0</v>
      </c>
      <c r="V398" s="4">
        <v>-5.23</v>
      </c>
      <c r="W398" s="4">
        <v>-0.76</v>
      </c>
      <c r="X398" s="4">
        <v>-147.94999999999999</v>
      </c>
      <c r="Y398" s="4">
        <v>0</v>
      </c>
      <c r="Z398" s="4">
        <v>0</v>
      </c>
      <c r="AA398" s="4">
        <v>0</v>
      </c>
      <c r="AB398" s="4">
        <v>-9072.85</v>
      </c>
    </row>
    <row r="399" spans="1:28" x14ac:dyDescent="0.25">
      <c r="A399" t="s">
        <v>137</v>
      </c>
      <c r="B399" s="4">
        <v>-26322.48</v>
      </c>
      <c r="C399" s="4">
        <v>-657.49</v>
      </c>
      <c r="D399" s="4">
        <v>-658.03</v>
      </c>
      <c r="E399" s="4">
        <v>299.08</v>
      </c>
      <c r="F399" s="4">
        <v>0</v>
      </c>
      <c r="G399" s="4">
        <v>-352.84</v>
      </c>
      <c r="H399" s="4">
        <v>-352.75</v>
      </c>
      <c r="I399" s="4">
        <v>0</v>
      </c>
      <c r="J399" s="4">
        <v>-352.95</v>
      </c>
      <c r="K399" s="4">
        <v>-353.1</v>
      </c>
      <c r="L399" s="4">
        <v>-353.12</v>
      </c>
      <c r="M399" s="4">
        <v>0</v>
      </c>
      <c r="N399" s="4">
        <v>0</v>
      </c>
      <c r="O399" s="4">
        <v>-353.18</v>
      </c>
      <c r="P399" s="4">
        <v>-353.17</v>
      </c>
      <c r="Q399" s="4">
        <v>0</v>
      </c>
      <c r="R399" s="4">
        <v>0</v>
      </c>
      <c r="S399" s="4">
        <v>0</v>
      </c>
      <c r="T399" s="4">
        <v>-353.18</v>
      </c>
      <c r="U399" s="4">
        <v>0</v>
      </c>
      <c r="V399" s="4">
        <v>-17.71</v>
      </c>
      <c r="W399" s="4">
        <v>-2.59</v>
      </c>
      <c r="X399" s="4">
        <v>-540.66</v>
      </c>
      <c r="Y399" s="4">
        <v>0</v>
      </c>
      <c r="Z399" s="4">
        <v>0</v>
      </c>
      <c r="AA399" s="4">
        <v>0</v>
      </c>
      <c r="AB399" s="4">
        <v>-30724.17</v>
      </c>
    </row>
    <row r="400" spans="1:28" x14ac:dyDescent="0.25">
      <c r="A400" t="s">
        <v>138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-0.01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-0.01</v>
      </c>
    </row>
    <row r="401" spans="1:28" x14ac:dyDescent="0.25">
      <c r="A401" t="s">
        <v>139</v>
      </c>
      <c r="B401" s="4">
        <v>39280.01</v>
      </c>
      <c r="C401" s="4">
        <v>-735.24</v>
      </c>
      <c r="D401" s="4">
        <v>430.6</v>
      </c>
      <c r="E401" s="4">
        <v>441.14</v>
      </c>
      <c r="F401" s="4">
        <v>1481.79</v>
      </c>
      <c r="G401" s="4">
        <v>2680.22</v>
      </c>
      <c r="H401" s="4">
        <v>1213.1099999999999</v>
      </c>
      <c r="I401" s="4">
        <v>0</v>
      </c>
      <c r="J401" s="4">
        <v>1227.96</v>
      </c>
      <c r="K401" s="4">
        <v>1243</v>
      </c>
      <c r="L401" s="4">
        <v>1258.23</v>
      </c>
      <c r="M401" s="4">
        <v>0</v>
      </c>
      <c r="N401" s="4">
        <v>0</v>
      </c>
      <c r="O401" s="4">
        <v>1273.6300000000001</v>
      </c>
      <c r="P401" s="4">
        <v>1289.22</v>
      </c>
      <c r="Q401" s="4">
        <v>0</v>
      </c>
      <c r="R401" s="4">
        <v>0</v>
      </c>
      <c r="S401" s="4">
        <v>0</v>
      </c>
      <c r="T401" s="4">
        <v>-176.77</v>
      </c>
      <c r="U401" s="4">
        <v>0</v>
      </c>
      <c r="V401" s="4">
        <v>26.43</v>
      </c>
      <c r="W401" s="4">
        <v>7.83</v>
      </c>
      <c r="X401" s="4">
        <v>1321.88</v>
      </c>
      <c r="Y401" s="4">
        <v>0</v>
      </c>
      <c r="Z401" s="4">
        <v>0</v>
      </c>
      <c r="AA401" s="4">
        <v>0</v>
      </c>
      <c r="AB401" s="4">
        <v>52263.040000000001</v>
      </c>
    </row>
    <row r="402" spans="1:28" x14ac:dyDescent="0.25">
      <c r="A402" t="s">
        <v>140</v>
      </c>
      <c r="B402" s="4">
        <v>-80399.55</v>
      </c>
      <c r="C402" s="4">
        <v>1504.92</v>
      </c>
      <c r="D402" s="4">
        <v>-1285.31</v>
      </c>
      <c r="E402" s="4">
        <v>-1311.82</v>
      </c>
      <c r="F402" s="4">
        <v>-3032.98</v>
      </c>
      <c r="G402" s="4">
        <v>-5899.85</v>
      </c>
      <c r="H402" s="4">
        <v>-2901.99</v>
      </c>
      <c r="I402" s="4">
        <v>0</v>
      </c>
      <c r="J402" s="4">
        <v>-2937.52</v>
      </c>
      <c r="K402" s="4">
        <v>-2973.5</v>
      </c>
      <c r="L402" s="4">
        <v>-3009.91</v>
      </c>
      <c r="M402" s="4">
        <v>0</v>
      </c>
      <c r="N402" s="4">
        <v>0</v>
      </c>
      <c r="O402" s="4">
        <v>-3046.78</v>
      </c>
      <c r="P402" s="4">
        <v>-3084.09</v>
      </c>
      <c r="Q402" s="4">
        <v>0</v>
      </c>
      <c r="R402" s="4">
        <v>0</v>
      </c>
      <c r="S402" s="4">
        <v>0</v>
      </c>
      <c r="T402" s="4">
        <v>-88.87</v>
      </c>
      <c r="U402" s="4">
        <v>0</v>
      </c>
      <c r="V402" s="4">
        <v>-54.09</v>
      </c>
      <c r="W402" s="4">
        <v>-18.89</v>
      </c>
      <c r="X402" s="4">
        <v>-3162.22</v>
      </c>
      <c r="Y402" s="4">
        <v>0</v>
      </c>
      <c r="Z402" s="4">
        <v>0</v>
      </c>
      <c r="AA402" s="4">
        <v>0</v>
      </c>
      <c r="AB402" s="4">
        <v>-111702.45</v>
      </c>
    </row>
    <row r="403" spans="1:28" x14ac:dyDescent="0.25">
      <c r="A403" t="s">
        <v>141</v>
      </c>
      <c r="B403" s="4">
        <v>-440458.08</v>
      </c>
      <c r="C403" s="4">
        <v>1799.25</v>
      </c>
      <c r="D403" s="4">
        <v>8177.24</v>
      </c>
      <c r="E403" s="4">
        <v>8329.1</v>
      </c>
      <c r="F403" s="4">
        <v>-16615.77</v>
      </c>
      <c r="G403" s="4">
        <v>-16615.77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16615.77</v>
      </c>
      <c r="U403" s="4">
        <v>0</v>
      </c>
      <c r="V403" s="4">
        <v>-296.38</v>
      </c>
      <c r="W403" s="4">
        <v>1.1499999999999999</v>
      </c>
      <c r="X403" s="4">
        <v>0</v>
      </c>
      <c r="Y403" s="4">
        <v>0</v>
      </c>
      <c r="Z403" s="4">
        <v>0</v>
      </c>
      <c r="AA403" s="4">
        <v>0</v>
      </c>
      <c r="AB403" s="4">
        <v>-439063.49</v>
      </c>
    </row>
    <row r="404" spans="1:28" x14ac:dyDescent="0.25">
      <c r="A404" t="s">
        <v>142</v>
      </c>
      <c r="B404" s="4">
        <v>-679290.48</v>
      </c>
      <c r="C404" s="4">
        <v>13822.36</v>
      </c>
      <c r="D404" s="4">
        <v>-21004.9</v>
      </c>
      <c r="E404" s="4">
        <v>1177.21</v>
      </c>
      <c r="F404" s="4">
        <v>0</v>
      </c>
      <c r="G404" s="4">
        <v>7109.77</v>
      </c>
      <c r="H404" s="4">
        <v>6313.43</v>
      </c>
      <c r="I404" s="4">
        <v>0</v>
      </c>
      <c r="J404" s="4">
        <v>9272.56</v>
      </c>
      <c r="K404" s="4">
        <v>8214.65</v>
      </c>
      <c r="L404" s="4">
        <v>10512.63</v>
      </c>
      <c r="M404" s="4">
        <v>0</v>
      </c>
      <c r="N404" s="4">
        <v>0</v>
      </c>
      <c r="O404" s="4">
        <v>4713.68</v>
      </c>
      <c r="P404" s="4">
        <v>11448.43</v>
      </c>
      <c r="Q404" s="4">
        <v>0</v>
      </c>
      <c r="R404" s="4">
        <v>0</v>
      </c>
      <c r="S404" s="4">
        <v>0</v>
      </c>
      <c r="T404" s="4">
        <v>-12907.81</v>
      </c>
      <c r="U404" s="4">
        <v>0</v>
      </c>
      <c r="V404" s="4">
        <v>-457.08</v>
      </c>
      <c r="W404" s="4">
        <v>26.02</v>
      </c>
      <c r="X404" s="4">
        <v>5636.14</v>
      </c>
      <c r="Y404" s="4">
        <v>0</v>
      </c>
      <c r="Z404" s="4">
        <v>0</v>
      </c>
      <c r="AA404" s="4">
        <v>0</v>
      </c>
      <c r="AB404" s="4">
        <v>-635413.39</v>
      </c>
    </row>
    <row r="405" spans="1:28" x14ac:dyDescent="0.25">
      <c r="A405" t="s">
        <v>143</v>
      </c>
      <c r="B405" s="4">
        <v>-1350</v>
      </c>
      <c r="C405" s="4">
        <v>0.04</v>
      </c>
      <c r="D405" s="4">
        <v>0</v>
      </c>
      <c r="E405" s="4">
        <v>-81.58</v>
      </c>
      <c r="F405" s="4">
        <v>0</v>
      </c>
      <c r="G405" s="4">
        <v>-27.57</v>
      </c>
      <c r="H405" s="4">
        <v>-72.02</v>
      </c>
      <c r="I405" s="4">
        <v>0</v>
      </c>
      <c r="J405" s="4">
        <v>-1968.56</v>
      </c>
      <c r="K405" s="4">
        <v>-41.24</v>
      </c>
      <c r="L405" s="4">
        <v>-37.43</v>
      </c>
      <c r="M405" s="4">
        <v>0</v>
      </c>
      <c r="N405" s="4">
        <v>0</v>
      </c>
      <c r="O405" s="4">
        <v>-37.24</v>
      </c>
      <c r="P405" s="4">
        <v>-37.83</v>
      </c>
      <c r="Q405" s="4">
        <v>0</v>
      </c>
      <c r="R405" s="4">
        <v>0</v>
      </c>
      <c r="S405" s="4">
        <v>-2506.11</v>
      </c>
      <c r="T405" s="4">
        <v>-37.630000000000003</v>
      </c>
      <c r="U405" s="4">
        <v>0</v>
      </c>
      <c r="V405" s="4">
        <v>-2.61</v>
      </c>
      <c r="W405" s="4">
        <v>-1.56</v>
      </c>
      <c r="X405" s="4">
        <v>-550.79999999999995</v>
      </c>
      <c r="Y405" s="4">
        <v>0</v>
      </c>
      <c r="Z405" s="4">
        <v>0</v>
      </c>
      <c r="AA405" s="4">
        <v>0</v>
      </c>
      <c r="AB405" s="4">
        <v>-6752.14</v>
      </c>
    </row>
    <row r="406" spans="1:28" x14ac:dyDescent="0.25">
      <c r="A406" t="s">
        <v>144</v>
      </c>
      <c r="B406" s="4">
        <v>-39.130000000000003</v>
      </c>
      <c r="C406" s="4">
        <v>39.130000000000003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-0.02</v>
      </c>
      <c r="W406" s="4">
        <v>0.02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</row>
    <row r="407" spans="1:28" x14ac:dyDescent="0.25">
      <c r="A407" t="s">
        <v>145</v>
      </c>
      <c r="B407" s="4">
        <v>-89.76</v>
      </c>
      <c r="C407" s="4">
        <v>89.76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-0.06</v>
      </c>
      <c r="W407" s="4">
        <v>0.06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</row>
    <row r="408" spans="1:28" x14ac:dyDescent="0.25">
      <c r="A408" t="s">
        <v>146</v>
      </c>
      <c r="B408" s="4">
        <v>-116320.4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-78.27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-116398.67</v>
      </c>
    </row>
    <row r="409" spans="1:28" x14ac:dyDescent="0.25">
      <c r="A409" t="s">
        <v>147</v>
      </c>
      <c r="B409" s="4">
        <v>-509072.6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-342.54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-509415.14</v>
      </c>
    </row>
    <row r="410" spans="1:28" x14ac:dyDescent="0.25">
      <c r="A410" t="s">
        <v>148</v>
      </c>
      <c r="B410" s="4">
        <v>0</v>
      </c>
      <c r="C410" s="4">
        <v>0</v>
      </c>
      <c r="D410" s="4">
        <v>0</v>
      </c>
      <c r="E410" s="4">
        <v>-10545.6</v>
      </c>
      <c r="F410" s="4">
        <v>0</v>
      </c>
      <c r="G410" s="4">
        <v>-4191.21</v>
      </c>
      <c r="H410" s="4">
        <v>-4191.2</v>
      </c>
      <c r="I410" s="4">
        <v>0</v>
      </c>
      <c r="J410" s="4">
        <v>-4191.21</v>
      </c>
      <c r="K410" s="4">
        <v>-4191.2</v>
      </c>
      <c r="L410" s="4">
        <v>-4191.21</v>
      </c>
      <c r="M410" s="4">
        <v>0</v>
      </c>
      <c r="N410" s="4">
        <v>0</v>
      </c>
      <c r="O410" s="4">
        <v>-4191.2</v>
      </c>
      <c r="P410" s="4">
        <v>-4191.21</v>
      </c>
      <c r="Q410" s="4">
        <v>0</v>
      </c>
      <c r="R410" s="4">
        <v>0</v>
      </c>
      <c r="S410" s="4">
        <v>0</v>
      </c>
      <c r="T410" s="4">
        <v>-4191.2</v>
      </c>
      <c r="U410" s="4">
        <v>0</v>
      </c>
      <c r="V410" s="4">
        <v>0</v>
      </c>
      <c r="W410" s="4">
        <v>-29.66</v>
      </c>
      <c r="X410" s="4">
        <v>-4194.0200000000004</v>
      </c>
      <c r="Y410" s="4">
        <v>0</v>
      </c>
      <c r="Z410" s="4">
        <v>0</v>
      </c>
      <c r="AA410" s="4">
        <v>0</v>
      </c>
      <c r="AB410" s="4">
        <v>-48298.92</v>
      </c>
    </row>
    <row r="411" spans="1:28" x14ac:dyDescent="0.25">
      <c r="A411" t="s">
        <v>149</v>
      </c>
      <c r="B411" s="4">
        <v>0</v>
      </c>
      <c r="C411" s="4">
        <v>0</v>
      </c>
      <c r="D411" s="4">
        <v>0</v>
      </c>
      <c r="E411" s="4">
        <v>10545.6</v>
      </c>
      <c r="F411" s="4">
        <v>0</v>
      </c>
      <c r="G411" s="4">
        <v>4191.21</v>
      </c>
      <c r="H411" s="4">
        <v>4191.2</v>
      </c>
      <c r="I411" s="4">
        <v>0</v>
      </c>
      <c r="J411" s="4">
        <v>4191.21</v>
      </c>
      <c r="K411" s="4">
        <v>4191.2</v>
      </c>
      <c r="L411" s="4">
        <v>4191.21</v>
      </c>
      <c r="M411" s="4">
        <v>0</v>
      </c>
      <c r="N411" s="4">
        <v>0</v>
      </c>
      <c r="O411" s="4">
        <v>4191.2</v>
      </c>
      <c r="P411" s="4">
        <v>4191.21</v>
      </c>
      <c r="Q411" s="4">
        <v>0</v>
      </c>
      <c r="R411" s="4">
        <v>0</v>
      </c>
      <c r="S411" s="4">
        <v>0</v>
      </c>
      <c r="T411" s="4">
        <v>4191.2</v>
      </c>
      <c r="U411" s="4">
        <v>0</v>
      </c>
      <c r="V411" s="4">
        <v>0</v>
      </c>
      <c r="W411" s="4">
        <v>29.66</v>
      </c>
      <c r="X411" s="4">
        <v>4194.0200000000004</v>
      </c>
      <c r="Y411" s="4">
        <v>0</v>
      </c>
      <c r="Z411" s="4">
        <v>0</v>
      </c>
      <c r="AA411" s="4">
        <v>0</v>
      </c>
      <c r="AB411" s="4">
        <v>48298.92</v>
      </c>
    </row>
    <row r="412" spans="1:28" x14ac:dyDescent="0.25">
      <c r="A412" t="s">
        <v>150</v>
      </c>
      <c r="B412" s="4">
        <v>-2669.16</v>
      </c>
      <c r="C412" s="4">
        <v>667.28</v>
      </c>
      <c r="D412" s="4">
        <v>667.31</v>
      </c>
      <c r="E412" s="4">
        <v>667.28</v>
      </c>
      <c r="F412" s="4">
        <v>0</v>
      </c>
      <c r="G412" s="4">
        <v>667.3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0.01</v>
      </c>
      <c r="T412" s="4">
        <v>0</v>
      </c>
      <c r="U412" s="4">
        <v>0</v>
      </c>
      <c r="V412" s="4">
        <v>-1.79</v>
      </c>
      <c r="W412" s="4">
        <v>1.79</v>
      </c>
      <c r="X412" s="4">
        <v>0</v>
      </c>
      <c r="Y412" s="4">
        <v>0</v>
      </c>
      <c r="Z412" s="4">
        <v>0</v>
      </c>
      <c r="AA412" s="4">
        <v>0</v>
      </c>
      <c r="AB412" s="4">
        <v>0.02</v>
      </c>
    </row>
    <row r="413" spans="1:28" x14ac:dyDescent="0.25">
      <c r="A413" t="s">
        <v>151</v>
      </c>
      <c r="B413" s="4">
        <v>-153158.76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-103.06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-153261.82</v>
      </c>
    </row>
    <row r="414" spans="1:28" x14ac:dyDescent="0.25">
      <c r="A414" t="s">
        <v>152</v>
      </c>
      <c r="B414" s="4">
        <v>-93136.16</v>
      </c>
      <c r="C414" s="4">
        <v>0</v>
      </c>
      <c r="D414" s="4">
        <v>-0.01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-45029.56</v>
      </c>
      <c r="P414" s="4">
        <v>45029.56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-62.68</v>
      </c>
      <c r="W414" s="4">
        <v>0.01</v>
      </c>
      <c r="X414" s="4">
        <v>0</v>
      </c>
      <c r="Y414" s="4">
        <v>0</v>
      </c>
      <c r="Z414" s="4">
        <v>0</v>
      </c>
      <c r="AA414" s="4">
        <v>0</v>
      </c>
      <c r="AB414" s="4">
        <v>-93198.84</v>
      </c>
    </row>
    <row r="415" spans="1:28" x14ac:dyDescent="0.25">
      <c r="A415" t="s">
        <v>70</v>
      </c>
      <c r="B415" s="4">
        <v>-5252.79</v>
      </c>
      <c r="C415" s="4">
        <v>875.57</v>
      </c>
      <c r="D415" s="4">
        <v>875.57</v>
      </c>
      <c r="E415" s="4">
        <v>875.57</v>
      </c>
      <c r="F415" s="4">
        <v>0</v>
      </c>
      <c r="G415" s="4">
        <v>875.57</v>
      </c>
      <c r="H415" s="4">
        <v>875.57</v>
      </c>
      <c r="I415" s="4">
        <v>0</v>
      </c>
      <c r="J415" s="4">
        <v>-9674.68</v>
      </c>
      <c r="K415" s="4">
        <v>879.13</v>
      </c>
      <c r="L415" s="4">
        <v>879.14</v>
      </c>
      <c r="M415" s="4">
        <v>0</v>
      </c>
      <c r="N415" s="4">
        <v>0</v>
      </c>
      <c r="O415" s="4">
        <v>879.12</v>
      </c>
      <c r="P415" s="4">
        <v>879.14</v>
      </c>
      <c r="Q415" s="4">
        <v>0</v>
      </c>
      <c r="R415" s="4">
        <v>0</v>
      </c>
      <c r="S415" s="4">
        <v>0</v>
      </c>
      <c r="T415" s="4">
        <v>879.13</v>
      </c>
      <c r="U415" s="4">
        <v>0</v>
      </c>
      <c r="V415" s="4">
        <v>-3.54</v>
      </c>
      <c r="W415" s="4">
        <v>-0.6</v>
      </c>
      <c r="X415" s="4">
        <v>879.73</v>
      </c>
      <c r="Y415" s="4">
        <v>0</v>
      </c>
      <c r="Z415" s="4">
        <v>0</v>
      </c>
      <c r="AA415" s="4">
        <v>0</v>
      </c>
      <c r="AB415" s="4">
        <v>-5278.37</v>
      </c>
    </row>
    <row r="416" spans="1:28" x14ac:dyDescent="0.25">
      <c r="A416" t="s">
        <v>153</v>
      </c>
      <c r="B416" s="4">
        <v>-6559.01</v>
      </c>
      <c r="C416" s="4">
        <v>-6260.71</v>
      </c>
      <c r="D416" s="4">
        <v>-1094.05</v>
      </c>
      <c r="E416" s="4">
        <v>-874.11</v>
      </c>
      <c r="F416" s="4">
        <v>0</v>
      </c>
      <c r="G416" s="4">
        <v>-993.88</v>
      </c>
      <c r="H416" s="4">
        <v>0</v>
      </c>
      <c r="I416" s="4">
        <v>0</v>
      </c>
      <c r="J416" s="4">
        <v>-627.35</v>
      </c>
      <c r="K416" s="4">
        <v>-1107.95</v>
      </c>
      <c r="L416" s="4">
        <v>0</v>
      </c>
      <c r="M416" s="4">
        <v>0</v>
      </c>
      <c r="N416" s="4">
        <v>0</v>
      </c>
      <c r="O416" s="4">
        <v>-3916.07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-4.41</v>
      </c>
      <c r="W416" s="4">
        <v>-10.02</v>
      </c>
      <c r="X416" s="4">
        <v>-3661.29</v>
      </c>
      <c r="Y416" s="4">
        <v>0</v>
      </c>
      <c r="Z416" s="4">
        <v>0</v>
      </c>
      <c r="AA416" s="4">
        <v>0</v>
      </c>
      <c r="AB416" s="4">
        <v>-25108.85</v>
      </c>
    </row>
    <row r="417" spans="1:28" x14ac:dyDescent="0.25">
      <c r="A417" t="s">
        <v>154</v>
      </c>
      <c r="B417" s="4">
        <v>369.75</v>
      </c>
      <c r="C417" s="4">
        <v>30.81</v>
      </c>
      <c r="D417" s="4">
        <v>30.82</v>
      </c>
      <c r="E417" s="4">
        <v>30.81</v>
      </c>
      <c r="F417" s="4">
        <v>0</v>
      </c>
      <c r="G417" s="4">
        <v>30.81</v>
      </c>
      <c r="H417" s="4">
        <v>30.81</v>
      </c>
      <c r="I417" s="4">
        <v>0</v>
      </c>
      <c r="J417" s="4">
        <v>30.82</v>
      </c>
      <c r="K417" s="4">
        <v>30.81</v>
      </c>
      <c r="L417" s="4">
        <v>30.81</v>
      </c>
      <c r="M417" s="4">
        <v>0</v>
      </c>
      <c r="N417" s="4">
        <v>0</v>
      </c>
      <c r="O417" s="4">
        <v>30.82</v>
      </c>
      <c r="P417" s="4">
        <v>30.81</v>
      </c>
      <c r="Q417" s="4">
        <v>0</v>
      </c>
      <c r="R417" s="4">
        <v>0</v>
      </c>
      <c r="S417" s="4">
        <v>-3669.62</v>
      </c>
      <c r="T417" s="4">
        <v>30.81</v>
      </c>
      <c r="U417" s="4">
        <v>0</v>
      </c>
      <c r="V417" s="4">
        <v>-2.2200000000000002</v>
      </c>
      <c r="W417" s="4">
        <v>0.22</v>
      </c>
      <c r="X417" s="4">
        <v>30.84</v>
      </c>
      <c r="Y417" s="4">
        <v>0</v>
      </c>
      <c r="Z417" s="4">
        <v>0</v>
      </c>
      <c r="AA417" s="4">
        <v>0</v>
      </c>
      <c r="AB417" s="4">
        <v>-2932.09</v>
      </c>
    </row>
    <row r="418" spans="1:28" x14ac:dyDescent="0.25">
      <c r="A418" t="s">
        <v>155</v>
      </c>
      <c r="B418" s="4">
        <v>57.64</v>
      </c>
      <c r="C418" s="4">
        <v>4.8</v>
      </c>
      <c r="D418" s="4">
        <v>4.8099999999999996</v>
      </c>
      <c r="E418" s="4">
        <v>4.8</v>
      </c>
      <c r="F418" s="4">
        <v>0</v>
      </c>
      <c r="G418" s="4">
        <v>4.8</v>
      </c>
      <c r="H418" s="4">
        <v>4.8099999999999996</v>
      </c>
      <c r="I418" s="4">
        <v>0</v>
      </c>
      <c r="J418" s="4">
        <v>4.8</v>
      </c>
      <c r="K418" s="4">
        <v>4.8</v>
      </c>
      <c r="L418" s="4">
        <v>4.8099999999999996</v>
      </c>
      <c r="M418" s="4">
        <v>0</v>
      </c>
      <c r="N418" s="4">
        <v>0</v>
      </c>
      <c r="O418" s="4">
        <v>4.8</v>
      </c>
      <c r="P418" s="4">
        <v>4.8</v>
      </c>
      <c r="Q418" s="4">
        <v>0</v>
      </c>
      <c r="R418" s="4">
        <v>0</v>
      </c>
      <c r="S418" s="4">
        <v>-571.64</v>
      </c>
      <c r="T418" s="4">
        <v>4.8099999999999996</v>
      </c>
      <c r="U418" s="4">
        <v>0</v>
      </c>
      <c r="V418" s="4">
        <v>-0.34</v>
      </c>
      <c r="W418" s="4">
        <v>0.03</v>
      </c>
      <c r="X418" s="4">
        <v>4.8099999999999996</v>
      </c>
      <c r="Y418" s="4">
        <v>0</v>
      </c>
      <c r="Z418" s="4">
        <v>0</v>
      </c>
      <c r="AA418" s="4">
        <v>0</v>
      </c>
      <c r="AB418" s="4">
        <v>-456.66</v>
      </c>
    </row>
    <row r="419" spans="1:28" x14ac:dyDescent="0.25">
      <c r="A419" t="s">
        <v>156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-50612.14</v>
      </c>
      <c r="H419" s="4">
        <v>-17116.75</v>
      </c>
      <c r="I419" s="4">
        <v>0</v>
      </c>
      <c r="J419" s="4">
        <v>-17229.87</v>
      </c>
      <c r="K419" s="4">
        <v>-17349.11</v>
      </c>
      <c r="L419" s="4">
        <v>-17467.79</v>
      </c>
      <c r="M419" s="4">
        <v>0</v>
      </c>
      <c r="N419" s="4">
        <v>0</v>
      </c>
      <c r="O419" s="4">
        <v>-17588.02</v>
      </c>
      <c r="P419" s="4">
        <v>-17709.64</v>
      </c>
      <c r="Q419" s="4">
        <v>0</v>
      </c>
      <c r="R419" s="4">
        <v>0</v>
      </c>
      <c r="S419" s="4">
        <v>0</v>
      </c>
      <c r="T419" s="4">
        <v>-17833.009999999998</v>
      </c>
      <c r="U419" s="4">
        <v>0</v>
      </c>
      <c r="V419" s="4">
        <v>0</v>
      </c>
      <c r="W419" s="4">
        <v>-116.35</v>
      </c>
      <c r="X419" s="4">
        <v>-17967.66</v>
      </c>
      <c r="Y419" s="4">
        <v>0</v>
      </c>
      <c r="Z419" s="4">
        <v>0</v>
      </c>
      <c r="AA419" s="4">
        <v>0</v>
      </c>
      <c r="AB419" s="4">
        <v>-190990.34</v>
      </c>
    </row>
    <row r="420" spans="1:28" x14ac:dyDescent="0.25">
      <c r="A420" t="s">
        <v>157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20941.78</v>
      </c>
      <c r="H420" s="4">
        <v>7082.39</v>
      </c>
      <c r="I420" s="4">
        <v>0</v>
      </c>
      <c r="J420" s="4">
        <v>7129.2</v>
      </c>
      <c r="K420" s="4">
        <v>7178.54</v>
      </c>
      <c r="L420" s="4">
        <v>7227.65</v>
      </c>
      <c r="M420" s="4">
        <v>0</v>
      </c>
      <c r="N420" s="4">
        <v>0</v>
      </c>
      <c r="O420" s="4">
        <v>7277.38</v>
      </c>
      <c r="P420" s="4">
        <v>7327.72</v>
      </c>
      <c r="Q420" s="4">
        <v>0</v>
      </c>
      <c r="R420" s="4">
        <v>0</v>
      </c>
      <c r="S420" s="4">
        <v>0</v>
      </c>
      <c r="T420" s="4">
        <v>7378.76</v>
      </c>
      <c r="U420" s="4">
        <v>0</v>
      </c>
      <c r="V420" s="4">
        <v>0</v>
      </c>
      <c r="W420" s="4">
        <v>48.14</v>
      </c>
      <c r="X420" s="4">
        <v>7434.48</v>
      </c>
      <c r="Y420" s="4">
        <v>0</v>
      </c>
      <c r="Z420" s="4">
        <v>0</v>
      </c>
      <c r="AA420" s="4">
        <v>0</v>
      </c>
      <c r="AB420" s="4">
        <v>79026.039999999994</v>
      </c>
    </row>
    <row r="421" spans="1:28" x14ac:dyDescent="0.25">
      <c r="A421" t="s">
        <v>158</v>
      </c>
      <c r="B421" s="4">
        <v>277217.77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664.07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-33.340000000000003</v>
      </c>
      <c r="Q421" s="4">
        <v>0</v>
      </c>
      <c r="R421" s="4">
        <v>0</v>
      </c>
      <c r="S421" s="4">
        <v>-0.01</v>
      </c>
      <c r="T421" s="4">
        <v>-44.47</v>
      </c>
      <c r="U421" s="4">
        <v>0</v>
      </c>
      <c r="V421" s="4">
        <v>186.53</v>
      </c>
      <c r="W421" s="4">
        <v>0.4</v>
      </c>
      <c r="X421" s="4">
        <v>-88.32</v>
      </c>
      <c r="Y421" s="4">
        <v>0</v>
      </c>
      <c r="Z421" s="4">
        <v>0</v>
      </c>
      <c r="AA421" s="4">
        <v>0</v>
      </c>
      <c r="AB421" s="4">
        <v>277902.63</v>
      </c>
    </row>
    <row r="422" spans="1:28" x14ac:dyDescent="0.25">
      <c r="A422" t="s">
        <v>159</v>
      </c>
      <c r="B422" s="4">
        <v>-1220556.3700000001</v>
      </c>
      <c r="C422" s="4">
        <v>-37.06</v>
      </c>
      <c r="D422" s="4">
        <v>-136.01</v>
      </c>
      <c r="E422" s="4">
        <v>-269.07</v>
      </c>
      <c r="F422" s="4">
        <v>0</v>
      </c>
      <c r="G422" s="4">
        <v>-78.739999999999995</v>
      </c>
      <c r="H422" s="4">
        <v>-174.77</v>
      </c>
      <c r="I422" s="4">
        <v>0</v>
      </c>
      <c r="J422" s="4">
        <v>-373.66</v>
      </c>
      <c r="K422" s="4">
        <v>-123.17</v>
      </c>
      <c r="L422" s="4">
        <v>-225.84</v>
      </c>
      <c r="M422" s="4">
        <v>0</v>
      </c>
      <c r="N422" s="4">
        <v>0</v>
      </c>
      <c r="O422" s="4">
        <v>-324.5</v>
      </c>
      <c r="P422" s="4">
        <v>-412.84</v>
      </c>
      <c r="Q422" s="4">
        <v>0</v>
      </c>
      <c r="R422" s="4">
        <v>0</v>
      </c>
      <c r="S422" s="4">
        <v>0</v>
      </c>
      <c r="T422" s="4">
        <v>-154.53</v>
      </c>
      <c r="U422" s="4">
        <v>0</v>
      </c>
      <c r="V422" s="4">
        <v>-821.29</v>
      </c>
      <c r="W422" s="4">
        <v>-1.55</v>
      </c>
      <c r="X422" s="4">
        <v>-237.21</v>
      </c>
      <c r="Y422" s="4">
        <v>0</v>
      </c>
      <c r="Z422" s="4">
        <v>0</v>
      </c>
      <c r="AA422" s="4">
        <v>0</v>
      </c>
      <c r="AB422" s="4">
        <v>-1223926.6100000001</v>
      </c>
    </row>
    <row r="423" spans="1:28" x14ac:dyDescent="0.25">
      <c r="A423" t="s">
        <v>160</v>
      </c>
      <c r="B423" s="4">
        <v>-2838980.03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-1910.29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-2840890.32</v>
      </c>
    </row>
    <row r="424" spans="1:28" x14ac:dyDescent="0.25">
      <c r="A424" t="s">
        <v>161</v>
      </c>
      <c r="B424" s="4">
        <v>-57559.4</v>
      </c>
      <c r="C424" s="4">
        <v>-121.34</v>
      </c>
      <c r="D424" s="4">
        <v>217.78</v>
      </c>
      <c r="E424" s="4">
        <v>269.06</v>
      </c>
      <c r="F424" s="4">
        <v>0</v>
      </c>
      <c r="G424" s="4">
        <v>78.75</v>
      </c>
      <c r="H424" s="4">
        <v>174.77</v>
      </c>
      <c r="I424" s="4">
        <v>0</v>
      </c>
      <c r="J424" s="4">
        <v>-510569.16</v>
      </c>
      <c r="K424" s="4">
        <v>123.18</v>
      </c>
      <c r="L424" s="4">
        <v>225.84</v>
      </c>
      <c r="M424" s="4">
        <v>0</v>
      </c>
      <c r="N424" s="4">
        <v>0</v>
      </c>
      <c r="O424" s="4">
        <v>-4737.78</v>
      </c>
      <c r="P424" s="4">
        <v>-2137.09</v>
      </c>
      <c r="Q424" s="4">
        <v>0</v>
      </c>
      <c r="R424" s="4">
        <v>0</v>
      </c>
      <c r="S424" s="4">
        <v>0</v>
      </c>
      <c r="T424" s="4">
        <v>-2408.0100000000002</v>
      </c>
      <c r="U424" s="4">
        <v>0</v>
      </c>
      <c r="V424" s="4">
        <v>-38.729999999999997</v>
      </c>
      <c r="W424" s="4">
        <v>-349.15</v>
      </c>
      <c r="X424" s="4">
        <v>-2339.6999999999998</v>
      </c>
      <c r="Y424" s="4">
        <v>0</v>
      </c>
      <c r="Z424" s="4">
        <v>0</v>
      </c>
      <c r="AA424" s="4">
        <v>0</v>
      </c>
      <c r="AB424" s="4">
        <v>-579170.98</v>
      </c>
    </row>
    <row r="425" spans="1:28" x14ac:dyDescent="0.25">
      <c r="A425" t="s">
        <v>162</v>
      </c>
      <c r="B425" s="4">
        <v>-33377.99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-22.46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-33400.449999999997</v>
      </c>
    </row>
    <row r="426" spans="1:28" x14ac:dyDescent="0.25">
      <c r="A426" t="s">
        <v>163</v>
      </c>
      <c r="B426" s="4">
        <v>-3320.91</v>
      </c>
      <c r="C426" s="4">
        <v>31.04</v>
      </c>
      <c r="D426" s="4">
        <v>31.04</v>
      </c>
      <c r="E426" s="4">
        <v>31.05</v>
      </c>
      <c r="F426" s="4">
        <v>0</v>
      </c>
      <c r="G426" s="4">
        <v>31.03</v>
      </c>
      <c r="H426" s="4">
        <v>31.03</v>
      </c>
      <c r="I426" s="4">
        <v>0</v>
      </c>
      <c r="J426" s="4">
        <v>31.03</v>
      </c>
      <c r="K426" s="4">
        <v>31.04</v>
      </c>
      <c r="L426" s="4">
        <v>31.04</v>
      </c>
      <c r="M426" s="4">
        <v>0</v>
      </c>
      <c r="N426" s="4">
        <v>0</v>
      </c>
      <c r="O426" s="4">
        <v>31.04</v>
      </c>
      <c r="P426" s="4">
        <v>31.04</v>
      </c>
      <c r="Q426" s="4">
        <v>0</v>
      </c>
      <c r="R426" s="4">
        <v>0</v>
      </c>
      <c r="S426" s="4">
        <v>-0.01</v>
      </c>
      <c r="T426" s="4">
        <v>31.03</v>
      </c>
      <c r="U426" s="4">
        <v>0</v>
      </c>
      <c r="V426" s="4">
        <v>-2.23</v>
      </c>
      <c r="W426" s="4">
        <v>0.22</v>
      </c>
      <c r="X426" s="4">
        <v>31.06</v>
      </c>
      <c r="Y426" s="4">
        <v>0</v>
      </c>
      <c r="Z426" s="4">
        <v>0</v>
      </c>
      <c r="AA426" s="4">
        <v>0</v>
      </c>
      <c r="AB426" s="4">
        <v>-2950.46</v>
      </c>
    </row>
    <row r="427" spans="1:28" x14ac:dyDescent="0.25">
      <c r="A427" t="s">
        <v>71</v>
      </c>
      <c r="B427" s="4">
        <v>-249531.04</v>
      </c>
      <c r="C427" s="4">
        <v>-1580.98</v>
      </c>
      <c r="D427" s="4">
        <v>-1580.28</v>
      </c>
      <c r="E427" s="4">
        <v>-2878.98</v>
      </c>
      <c r="F427" s="4">
        <v>0</v>
      </c>
      <c r="G427" s="4">
        <v>-1964.65</v>
      </c>
      <c r="H427" s="4">
        <v>-2013.35</v>
      </c>
      <c r="I427" s="4">
        <v>0</v>
      </c>
      <c r="J427" s="4">
        <v>-1321.12</v>
      </c>
      <c r="K427" s="4">
        <v>-2013.24</v>
      </c>
      <c r="L427" s="4">
        <v>-2013.75</v>
      </c>
      <c r="M427" s="4">
        <v>0</v>
      </c>
      <c r="N427" s="4">
        <v>0</v>
      </c>
      <c r="O427" s="4">
        <v>-2013.26</v>
      </c>
      <c r="P427" s="4">
        <v>-2013.16</v>
      </c>
      <c r="Q427" s="4">
        <v>0</v>
      </c>
      <c r="R427" s="4">
        <v>0</v>
      </c>
      <c r="S427" s="4">
        <v>1787.18</v>
      </c>
      <c r="T427" s="4">
        <v>-2013.39</v>
      </c>
      <c r="U427" s="4">
        <v>0</v>
      </c>
      <c r="V427" s="4">
        <v>-166.7</v>
      </c>
      <c r="W427" s="4">
        <v>-14.41</v>
      </c>
      <c r="X427" s="4">
        <v>-2014.73</v>
      </c>
      <c r="Y427" s="4">
        <v>0</v>
      </c>
      <c r="Z427" s="4">
        <v>0</v>
      </c>
      <c r="AA427" s="4">
        <v>0</v>
      </c>
      <c r="AB427" s="4">
        <v>-271345.86</v>
      </c>
    </row>
    <row r="428" spans="1:28" x14ac:dyDescent="0.25">
      <c r="A428" t="s">
        <v>72</v>
      </c>
      <c r="B428" s="4">
        <v>69541.88</v>
      </c>
      <c r="C428" s="4">
        <v>0</v>
      </c>
      <c r="D428" s="4">
        <v>0</v>
      </c>
      <c r="E428" s="4">
        <v>707.42</v>
      </c>
      <c r="F428" s="4">
        <v>0</v>
      </c>
      <c r="G428" s="4">
        <v>0</v>
      </c>
      <c r="H428" s="4">
        <v>0</v>
      </c>
      <c r="I428" s="4">
        <v>0</v>
      </c>
      <c r="J428" s="4">
        <v>707.43</v>
      </c>
      <c r="K428" s="4">
        <v>0</v>
      </c>
      <c r="L428" s="4">
        <v>0</v>
      </c>
      <c r="M428" s="4">
        <v>0</v>
      </c>
      <c r="N428" s="4">
        <v>0</v>
      </c>
      <c r="O428" s="4">
        <v>707.41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46.78</v>
      </c>
      <c r="W428" s="4">
        <v>1.45</v>
      </c>
      <c r="X428" s="4">
        <v>-123958.25</v>
      </c>
      <c r="Y428" s="4">
        <v>0</v>
      </c>
      <c r="Z428" s="4">
        <v>0</v>
      </c>
      <c r="AA428" s="4">
        <v>0</v>
      </c>
      <c r="AB428" s="4">
        <v>-52245.88</v>
      </c>
    </row>
    <row r="429" spans="1:28" x14ac:dyDescent="0.25">
      <c r="A429" t="s">
        <v>73</v>
      </c>
      <c r="B429" s="4">
        <v>36179.06</v>
      </c>
      <c r="C429" s="4">
        <v>0</v>
      </c>
      <c r="D429" s="4">
        <v>0</v>
      </c>
      <c r="E429" s="4">
        <v>-9273.7000000000007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24.35</v>
      </c>
      <c r="W429" s="4">
        <v>-6.25</v>
      </c>
      <c r="X429" s="4">
        <v>0</v>
      </c>
      <c r="Y429" s="4">
        <v>0</v>
      </c>
      <c r="Z429" s="4">
        <v>0</v>
      </c>
      <c r="AA429" s="4">
        <v>0</v>
      </c>
      <c r="AB429" s="4">
        <v>26923.46</v>
      </c>
    </row>
    <row r="430" spans="1:28" x14ac:dyDescent="0.25">
      <c r="A430" t="s">
        <v>74</v>
      </c>
      <c r="B430" s="4">
        <v>202279.72</v>
      </c>
      <c r="C430" s="4">
        <v>455.22</v>
      </c>
      <c r="D430" s="4">
        <v>-494.29</v>
      </c>
      <c r="E430" s="4">
        <v>-1039.04</v>
      </c>
      <c r="F430" s="4">
        <v>0</v>
      </c>
      <c r="G430" s="4">
        <v>95.65</v>
      </c>
      <c r="H430" s="4">
        <v>55.69</v>
      </c>
      <c r="I430" s="4">
        <v>0</v>
      </c>
      <c r="J430" s="4">
        <v>762761.65</v>
      </c>
      <c r="K430" s="4">
        <v>163.04</v>
      </c>
      <c r="L430" s="4">
        <v>3927.39</v>
      </c>
      <c r="M430" s="4">
        <v>0</v>
      </c>
      <c r="N430" s="4">
        <v>0</v>
      </c>
      <c r="O430" s="4">
        <v>3678.94</v>
      </c>
      <c r="P430" s="4">
        <v>3083.97</v>
      </c>
      <c r="Q430" s="4">
        <v>0</v>
      </c>
      <c r="R430" s="4">
        <v>0</v>
      </c>
      <c r="S430" s="4">
        <v>0</v>
      </c>
      <c r="T430" s="4">
        <v>4190.29</v>
      </c>
      <c r="U430" s="4">
        <v>0</v>
      </c>
      <c r="V430" s="4">
        <v>136.11000000000001</v>
      </c>
      <c r="W430" s="4">
        <v>522.74</v>
      </c>
      <c r="X430" s="4">
        <v>4026.53</v>
      </c>
      <c r="Y430" s="4">
        <v>0</v>
      </c>
      <c r="Z430" s="4">
        <v>0</v>
      </c>
      <c r="AA430" s="4">
        <v>0</v>
      </c>
      <c r="AB430" s="4">
        <v>983843.61</v>
      </c>
    </row>
    <row r="431" spans="1:28" x14ac:dyDescent="0.25">
      <c r="A431" t="s">
        <v>164</v>
      </c>
      <c r="B431" s="4">
        <v>-2397.4699999999998</v>
      </c>
      <c r="C431" s="4">
        <v>199.78</v>
      </c>
      <c r="D431" s="4">
        <v>199.79</v>
      </c>
      <c r="E431" s="4">
        <v>199.8</v>
      </c>
      <c r="F431" s="4">
        <v>0</v>
      </c>
      <c r="G431" s="4">
        <v>199.8</v>
      </c>
      <c r="H431" s="4">
        <v>199.78</v>
      </c>
      <c r="I431" s="4">
        <v>0</v>
      </c>
      <c r="J431" s="4">
        <v>199.79</v>
      </c>
      <c r="K431" s="4">
        <v>199.8</v>
      </c>
      <c r="L431" s="4">
        <v>199.8</v>
      </c>
      <c r="M431" s="4">
        <v>0</v>
      </c>
      <c r="N431" s="4">
        <v>0</v>
      </c>
      <c r="O431" s="4">
        <v>199.78</v>
      </c>
      <c r="P431" s="4">
        <v>199.79</v>
      </c>
      <c r="Q431" s="4">
        <v>0</v>
      </c>
      <c r="R431" s="4">
        <v>0</v>
      </c>
      <c r="S431" s="4">
        <v>0</v>
      </c>
      <c r="T431" s="4">
        <v>199.8</v>
      </c>
      <c r="U431" s="4">
        <v>0</v>
      </c>
      <c r="V431" s="4">
        <v>-1.61</v>
      </c>
      <c r="W431" s="4">
        <v>1.48</v>
      </c>
      <c r="X431" s="4">
        <v>199.9</v>
      </c>
      <c r="Y431" s="4">
        <v>0</v>
      </c>
      <c r="Z431" s="4">
        <v>0</v>
      </c>
      <c r="AA431" s="4">
        <v>0</v>
      </c>
      <c r="AB431" s="4">
        <v>0.01</v>
      </c>
    </row>
    <row r="432" spans="1:28" x14ac:dyDescent="0.25">
      <c r="A432" t="s">
        <v>75</v>
      </c>
      <c r="B432" s="4">
        <v>4208.6000000000004</v>
      </c>
      <c r="C432" s="4">
        <v>715.23</v>
      </c>
      <c r="D432" s="4">
        <v>1483.94</v>
      </c>
      <c r="E432" s="4">
        <v>318.48</v>
      </c>
      <c r="F432" s="4">
        <v>0</v>
      </c>
      <c r="G432" s="4">
        <v>208.72</v>
      </c>
      <c r="H432" s="4">
        <v>60.89</v>
      </c>
      <c r="I432" s="4">
        <v>0</v>
      </c>
      <c r="J432" s="4">
        <v>5894.34</v>
      </c>
      <c r="K432" s="4">
        <v>86.31</v>
      </c>
      <c r="L432" s="4">
        <v>-9.42</v>
      </c>
      <c r="M432" s="4">
        <v>0</v>
      </c>
      <c r="N432" s="4">
        <v>0</v>
      </c>
      <c r="O432" s="4">
        <v>453.41</v>
      </c>
      <c r="P432" s="4">
        <v>44.1</v>
      </c>
      <c r="Q432" s="4">
        <v>0</v>
      </c>
      <c r="R432" s="4">
        <v>0</v>
      </c>
      <c r="S432" s="4">
        <v>0</v>
      </c>
      <c r="T432" s="4">
        <v>217.7</v>
      </c>
      <c r="U432" s="4">
        <v>0</v>
      </c>
      <c r="V432" s="4">
        <v>2.82</v>
      </c>
      <c r="W432" s="4">
        <v>6.4</v>
      </c>
      <c r="X432" s="4">
        <v>-31.16</v>
      </c>
      <c r="Y432" s="4">
        <v>0</v>
      </c>
      <c r="Z432" s="4">
        <v>0</v>
      </c>
      <c r="AA432" s="4">
        <v>0</v>
      </c>
      <c r="AB432" s="4">
        <v>13660.36</v>
      </c>
    </row>
    <row r="433" spans="1:28" x14ac:dyDescent="0.25">
      <c r="A433" t="s">
        <v>165</v>
      </c>
      <c r="B433" s="4">
        <v>-3659.9</v>
      </c>
      <c r="C433" s="4">
        <v>-716.35</v>
      </c>
      <c r="D433" s="4">
        <v>-1475.04</v>
      </c>
      <c r="E433" s="4">
        <v>-318.49</v>
      </c>
      <c r="F433" s="4">
        <v>0</v>
      </c>
      <c r="G433" s="4">
        <v>-208.73</v>
      </c>
      <c r="H433" s="4">
        <v>-60.88</v>
      </c>
      <c r="I433" s="4">
        <v>0</v>
      </c>
      <c r="J433" s="4">
        <v>-5894.34</v>
      </c>
      <c r="K433" s="4">
        <v>-86.31</v>
      </c>
      <c r="L433" s="4">
        <v>9.42</v>
      </c>
      <c r="M433" s="4">
        <v>0</v>
      </c>
      <c r="N433" s="4">
        <v>0</v>
      </c>
      <c r="O433" s="4">
        <v>-453.41</v>
      </c>
      <c r="P433" s="4">
        <v>-44.1</v>
      </c>
      <c r="Q433" s="4">
        <v>0</v>
      </c>
      <c r="R433" s="4">
        <v>0</v>
      </c>
      <c r="S433" s="4">
        <v>0</v>
      </c>
      <c r="T433" s="4">
        <v>-217.7</v>
      </c>
      <c r="U433" s="4">
        <v>0</v>
      </c>
      <c r="V433" s="4">
        <v>-2.4500000000000002</v>
      </c>
      <c r="W433" s="4">
        <v>-6.39</v>
      </c>
      <c r="X433" s="4">
        <v>31.16</v>
      </c>
      <c r="Y433" s="4">
        <v>0</v>
      </c>
      <c r="Z433" s="4">
        <v>0</v>
      </c>
      <c r="AA433" s="4">
        <v>0</v>
      </c>
      <c r="AB433" s="4">
        <v>-13103.51</v>
      </c>
    </row>
    <row r="434" spans="1:28" x14ac:dyDescent="0.25">
      <c r="A434" t="s">
        <v>76</v>
      </c>
      <c r="B434" s="4">
        <v>0.03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0.03</v>
      </c>
    </row>
    <row r="435" spans="1:28" x14ac:dyDescent="0.25">
      <c r="A435" t="s">
        <v>166</v>
      </c>
      <c r="B435" s="4">
        <v>-36179.08</v>
      </c>
      <c r="C435" s="4">
        <v>0</v>
      </c>
      <c r="D435" s="4">
        <v>0</v>
      </c>
      <c r="E435" s="4">
        <v>9273.7099999999991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-24.35</v>
      </c>
      <c r="W435" s="4">
        <v>6.25</v>
      </c>
      <c r="X435" s="4">
        <v>0</v>
      </c>
      <c r="Y435" s="4">
        <v>0</v>
      </c>
      <c r="Z435" s="4">
        <v>0</v>
      </c>
      <c r="AA435" s="4">
        <v>0</v>
      </c>
      <c r="AB435" s="4">
        <v>-26923.47</v>
      </c>
    </row>
    <row r="436" spans="1:28" x14ac:dyDescent="0.25">
      <c r="A436" t="s">
        <v>167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-45029.56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-30.3</v>
      </c>
      <c r="X436" s="4">
        <v>-74369.02</v>
      </c>
      <c r="Y436" s="4">
        <v>0</v>
      </c>
      <c r="Z436" s="4">
        <v>0</v>
      </c>
      <c r="AA436" s="4">
        <v>0</v>
      </c>
      <c r="AB436" s="4">
        <v>-119428.88</v>
      </c>
    </row>
    <row r="437" spans="1:28" x14ac:dyDescent="0.25">
      <c r="A437" t="s">
        <v>168</v>
      </c>
      <c r="B437" s="4">
        <v>8.89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8.89</v>
      </c>
    </row>
    <row r="438" spans="1:28" x14ac:dyDescent="0.25">
      <c r="A438" t="s">
        <v>169</v>
      </c>
      <c r="B438" s="4">
        <v>-5542.57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-3.73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-5546.3</v>
      </c>
    </row>
    <row r="439" spans="1:28" x14ac:dyDescent="0.25">
      <c r="A439" t="s">
        <v>170</v>
      </c>
      <c r="B439" s="4">
        <v>30626.55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-38492.43</v>
      </c>
      <c r="T439" s="4">
        <v>0</v>
      </c>
      <c r="U439" s="4">
        <v>0</v>
      </c>
      <c r="V439" s="4">
        <v>-5.29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-7871.17</v>
      </c>
    </row>
    <row r="440" spans="1:28" x14ac:dyDescent="0.25">
      <c r="A440" t="s">
        <v>77</v>
      </c>
      <c r="B440" s="4">
        <v>-30810.83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-20.73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-30831.56</v>
      </c>
    </row>
    <row r="441" spans="1:28" x14ac:dyDescent="0.25">
      <c r="A441" t="s">
        <v>78</v>
      </c>
      <c r="B441" s="4">
        <v>-0.01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-0.01</v>
      </c>
    </row>
    <row r="442" spans="1:28" x14ac:dyDescent="0.25">
      <c r="A442" t="s">
        <v>79</v>
      </c>
      <c r="B442" s="4">
        <v>-0.01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-0.01</v>
      </c>
    </row>
    <row r="443" spans="1:28" x14ac:dyDescent="0.25">
      <c r="A443" t="s">
        <v>80</v>
      </c>
      <c r="B443" s="4">
        <v>5683.9</v>
      </c>
      <c r="C443" s="4">
        <v>66.73</v>
      </c>
      <c r="D443" s="4">
        <v>47.46</v>
      </c>
      <c r="E443" s="4">
        <v>-1142.97</v>
      </c>
      <c r="F443" s="4">
        <v>0</v>
      </c>
      <c r="G443" s="4">
        <v>287.23</v>
      </c>
      <c r="H443" s="4">
        <v>257.57</v>
      </c>
      <c r="I443" s="4">
        <v>0</v>
      </c>
      <c r="J443" s="4">
        <v>253.68</v>
      </c>
      <c r="K443" s="4">
        <v>136.32</v>
      </c>
      <c r="L443" s="4">
        <v>154.72</v>
      </c>
      <c r="M443" s="4">
        <v>0</v>
      </c>
      <c r="N443" s="4">
        <v>0</v>
      </c>
      <c r="O443" s="4">
        <v>154.72999999999999</v>
      </c>
      <c r="P443" s="4">
        <v>155.86000000000001</v>
      </c>
      <c r="Q443" s="4">
        <v>0</v>
      </c>
      <c r="R443" s="4">
        <v>0</v>
      </c>
      <c r="S443" s="4">
        <v>-96.85</v>
      </c>
      <c r="T443" s="4">
        <v>183.63</v>
      </c>
      <c r="U443" s="4">
        <v>0</v>
      </c>
      <c r="V443" s="4">
        <v>3.76</v>
      </c>
      <c r="W443" s="4">
        <v>0.38</v>
      </c>
      <c r="X443" s="4">
        <v>-36.22</v>
      </c>
      <c r="Y443" s="4">
        <v>0</v>
      </c>
      <c r="Z443" s="4">
        <v>0</v>
      </c>
      <c r="AA443" s="4">
        <v>0</v>
      </c>
      <c r="AB443" s="4">
        <v>6109.93</v>
      </c>
    </row>
    <row r="444" spans="1:28" x14ac:dyDescent="0.25">
      <c r="A444" t="s">
        <v>81</v>
      </c>
      <c r="B444" s="4">
        <v>-318.69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-0.21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-318.89999999999998</v>
      </c>
    </row>
    <row r="445" spans="1:28" x14ac:dyDescent="0.25">
      <c r="A445" t="s">
        <v>82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-84.48</v>
      </c>
      <c r="T445" s="4">
        <v>0</v>
      </c>
      <c r="U445" s="4">
        <v>0</v>
      </c>
      <c r="V445" s="4">
        <v>-0.06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-84.54</v>
      </c>
    </row>
    <row r="446" spans="1:28" x14ac:dyDescent="0.25">
      <c r="A446" t="s">
        <v>83</v>
      </c>
      <c r="B446" s="4">
        <v>7649.8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5.15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7654.95</v>
      </c>
    </row>
    <row r="447" spans="1:28" x14ac:dyDescent="0.25">
      <c r="A447" t="s">
        <v>171</v>
      </c>
      <c r="B447" s="4">
        <v>-1225.9100000000001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-0.16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-1226.07</v>
      </c>
    </row>
    <row r="448" spans="1:28" x14ac:dyDescent="0.25">
      <c r="A448" t="s">
        <v>84</v>
      </c>
      <c r="B448" s="4">
        <v>-18353.72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-12.35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-18366.07</v>
      </c>
    </row>
    <row r="449" spans="1:28" x14ac:dyDescent="0.25">
      <c r="A449" t="s">
        <v>86</v>
      </c>
      <c r="B449" s="4">
        <v>876.06</v>
      </c>
      <c r="C449" s="4">
        <v>51.48</v>
      </c>
      <c r="D449" s="4">
        <v>-469.76</v>
      </c>
      <c r="E449" s="4">
        <v>155.21</v>
      </c>
      <c r="F449" s="4">
        <v>0</v>
      </c>
      <c r="G449" s="4">
        <v>85.67</v>
      </c>
      <c r="H449" s="4">
        <v>-87.39</v>
      </c>
      <c r="I449" s="4">
        <v>0</v>
      </c>
      <c r="J449" s="4">
        <v>73.010000000000005</v>
      </c>
      <c r="K449" s="4">
        <v>-50.57</v>
      </c>
      <c r="L449" s="4">
        <v>61.97</v>
      </c>
      <c r="M449" s="4">
        <v>0</v>
      </c>
      <c r="N449" s="4">
        <v>0</v>
      </c>
      <c r="O449" s="4">
        <v>61.96</v>
      </c>
      <c r="P449" s="4">
        <v>-30.76</v>
      </c>
      <c r="Q449" s="4">
        <v>0</v>
      </c>
      <c r="R449" s="4">
        <v>0</v>
      </c>
      <c r="S449" s="4">
        <v>-328.83</v>
      </c>
      <c r="T449" s="4">
        <v>61.42</v>
      </c>
      <c r="U449" s="4">
        <v>0</v>
      </c>
      <c r="V449" s="4">
        <v>0.37</v>
      </c>
      <c r="W449" s="4">
        <v>-0.06</v>
      </c>
      <c r="X449" s="4">
        <v>62.56</v>
      </c>
      <c r="Y449" s="4">
        <v>0</v>
      </c>
      <c r="Z449" s="4">
        <v>0</v>
      </c>
      <c r="AA449" s="4">
        <v>0</v>
      </c>
      <c r="AB449" s="4">
        <v>522.34</v>
      </c>
    </row>
    <row r="450" spans="1:28" x14ac:dyDescent="0.25">
      <c r="A450" t="s">
        <v>172</v>
      </c>
      <c r="B450" s="4">
        <v>1431373.03</v>
      </c>
      <c r="C450" s="4">
        <v>-10873.79</v>
      </c>
      <c r="D450" s="4">
        <v>-10873.77</v>
      </c>
      <c r="E450" s="4">
        <v>-10873.79</v>
      </c>
      <c r="F450" s="4">
        <v>0</v>
      </c>
      <c r="G450" s="4">
        <v>-10873.78</v>
      </c>
      <c r="H450" s="4">
        <v>-10873.78</v>
      </c>
      <c r="I450" s="4">
        <v>0</v>
      </c>
      <c r="J450" s="4">
        <v>-10873.79</v>
      </c>
      <c r="K450" s="4">
        <v>-10691.37</v>
      </c>
      <c r="L450" s="4">
        <v>-10691.38</v>
      </c>
      <c r="M450" s="4">
        <v>0</v>
      </c>
      <c r="N450" s="4">
        <v>0</v>
      </c>
      <c r="O450" s="4">
        <v>-10688.4</v>
      </c>
      <c r="P450" s="4">
        <v>-10691.37</v>
      </c>
      <c r="Q450" s="4">
        <v>0</v>
      </c>
      <c r="R450" s="4">
        <v>0</v>
      </c>
      <c r="S450" s="4">
        <v>0</v>
      </c>
      <c r="T450" s="4">
        <v>-9599.9699999999993</v>
      </c>
      <c r="U450" s="4">
        <v>0</v>
      </c>
      <c r="V450" s="4">
        <v>-11689.45</v>
      </c>
      <c r="W450" s="4">
        <v>960.44</v>
      </c>
      <c r="X450" s="4">
        <v>-44146.02</v>
      </c>
      <c r="Y450" s="4">
        <v>0</v>
      </c>
      <c r="Z450" s="4">
        <v>0</v>
      </c>
      <c r="AA450" s="4">
        <v>0</v>
      </c>
      <c r="AB450" s="4">
        <v>1258892.81</v>
      </c>
    </row>
    <row r="451" spans="1:28" x14ac:dyDescent="0.25">
      <c r="A451" s="5" t="s">
        <v>203</v>
      </c>
      <c r="B451" s="6">
        <v>-30570414.309999999</v>
      </c>
      <c r="C451" s="6">
        <v>-24186.6</v>
      </c>
      <c r="D451" s="6">
        <v>7532.36</v>
      </c>
      <c r="E451" s="6">
        <v>16450.349999999999</v>
      </c>
      <c r="F451" s="6">
        <v>-18166.96</v>
      </c>
      <c r="G451" s="6">
        <v>42319.21</v>
      </c>
      <c r="H451" s="6">
        <v>24507.61</v>
      </c>
      <c r="I451" s="6">
        <v>8235.1200000000008</v>
      </c>
      <c r="J451" s="6">
        <v>254474.82</v>
      </c>
      <c r="K451" s="6">
        <v>-327265.44</v>
      </c>
      <c r="L451" s="6">
        <v>-422059.83</v>
      </c>
      <c r="M451" s="6">
        <v>8163.85</v>
      </c>
      <c r="N451" s="6">
        <v>0</v>
      </c>
      <c r="O451" s="6">
        <v>-72013.119999999995</v>
      </c>
      <c r="P451" s="6">
        <v>-119392.56</v>
      </c>
      <c r="Q451" s="6">
        <v>0</v>
      </c>
      <c r="R451" s="6">
        <v>0</v>
      </c>
      <c r="S451" s="6">
        <v>43258.64</v>
      </c>
      <c r="T451" s="6">
        <v>-98964.71</v>
      </c>
      <c r="U451" s="6">
        <v>721808.62</v>
      </c>
      <c r="V451" s="6">
        <v>-26486.33</v>
      </c>
      <c r="W451" s="6">
        <v>-18034.89</v>
      </c>
      <c r="X451" s="6">
        <v>-104000.74</v>
      </c>
      <c r="Y451" s="6">
        <v>2287.4</v>
      </c>
      <c r="Z451" s="6">
        <v>0</v>
      </c>
      <c r="AA451" s="6">
        <v>0</v>
      </c>
      <c r="AB451" s="6">
        <v>-30671947.510000002</v>
      </c>
    </row>
    <row r="452" spans="1:28" x14ac:dyDescent="0.25">
      <c r="A452" s="7" t="s">
        <v>32</v>
      </c>
    </row>
    <row r="453" spans="1:28" x14ac:dyDescent="0.25">
      <c r="A453" t="s">
        <v>204</v>
      </c>
    </row>
    <row r="454" spans="1:28" x14ac:dyDescent="0.25">
      <c r="A454" t="s">
        <v>95</v>
      </c>
      <c r="B454" s="4">
        <v>-1934277.74</v>
      </c>
      <c r="C454" s="4">
        <v>-10740.23</v>
      </c>
      <c r="D454" s="4">
        <v>-16234.71</v>
      </c>
      <c r="E454" s="4">
        <v>-14606.81</v>
      </c>
      <c r="F454" s="4">
        <v>0</v>
      </c>
      <c r="G454" s="4">
        <v>-15907.1</v>
      </c>
      <c r="H454" s="4">
        <v>-16306.08</v>
      </c>
      <c r="I454" s="4">
        <v>0</v>
      </c>
      <c r="J454" s="4">
        <v>-17164.740000000002</v>
      </c>
      <c r="K454" s="4">
        <v>-18229.05</v>
      </c>
      <c r="L454" s="4">
        <v>-19274.38</v>
      </c>
      <c r="M454" s="4">
        <v>0</v>
      </c>
      <c r="N454" s="4">
        <v>0</v>
      </c>
      <c r="O454" s="4">
        <v>0</v>
      </c>
      <c r="P454" s="4">
        <v>-27520.79</v>
      </c>
      <c r="Q454" s="4">
        <v>0</v>
      </c>
      <c r="R454" s="4">
        <v>0</v>
      </c>
      <c r="S454" s="4">
        <v>0</v>
      </c>
      <c r="T454" s="4">
        <v>-30878.240000000002</v>
      </c>
      <c r="U454" s="4">
        <v>0</v>
      </c>
      <c r="V454" s="4">
        <v>-1301.54</v>
      </c>
      <c r="W454" s="4">
        <v>-125.72</v>
      </c>
      <c r="X454" s="4">
        <v>-19843.72</v>
      </c>
      <c r="Y454" s="4">
        <v>0</v>
      </c>
      <c r="Z454" s="4">
        <v>0</v>
      </c>
      <c r="AA454" s="4">
        <v>0</v>
      </c>
      <c r="AB454" s="4">
        <v>-2142410.85</v>
      </c>
    </row>
    <row r="455" spans="1:28" x14ac:dyDescent="0.25">
      <c r="A455" t="s">
        <v>96</v>
      </c>
      <c r="B455" s="4">
        <v>-1494509.33</v>
      </c>
      <c r="C455" s="4">
        <v>-10685</v>
      </c>
      <c r="D455" s="4">
        <v>-11865.12</v>
      </c>
      <c r="E455" s="4">
        <v>-13629.62</v>
      </c>
      <c r="F455" s="4">
        <v>0</v>
      </c>
      <c r="G455" s="4">
        <v>-14246.95</v>
      </c>
      <c r="H455" s="4">
        <v>-14844.39</v>
      </c>
      <c r="I455" s="4">
        <v>0</v>
      </c>
      <c r="J455" s="4">
        <v>-13581.83</v>
      </c>
      <c r="K455" s="4">
        <v>-12322.19</v>
      </c>
      <c r="L455" s="4">
        <v>-14642.72</v>
      </c>
      <c r="M455" s="4">
        <v>0</v>
      </c>
      <c r="N455" s="4">
        <v>0</v>
      </c>
      <c r="O455" s="4">
        <v>0</v>
      </c>
      <c r="P455" s="4">
        <v>-24432.33</v>
      </c>
      <c r="Q455" s="4">
        <v>0</v>
      </c>
      <c r="R455" s="4">
        <v>0</v>
      </c>
      <c r="S455" s="4">
        <v>0</v>
      </c>
      <c r="T455" s="4">
        <v>-1902.44</v>
      </c>
      <c r="U455" s="4">
        <v>0</v>
      </c>
      <c r="V455" s="4">
        <v>-1005.61</v>
      </c>
      <c r="W455" s="4">
        <v>-88.93</v>
      </c>
      <c r="X455" s="4">
        <v>-2025.31</v>
      </c>
      <c r="Y455" s="4">
        <v>0</v>
      </c>
      <c r="Z455" s="4">
        <v>0</v>
      </c>
      <c r="AA455" s="4">
        <v>0</v>
      </c>
      <c r="AB455" s="4">
        <v>-1629781.77</v>
      </c>
    </row>
    <row r="456" spans="1:28" x14ac:dyDescent="0.25">
      <c r="A456" t="s">
        <v>97</v>
      </c>
      <c r="B456" s="4">
        <v>-351717.19</v>
      </c>
      <c r="C456" s="4">
        <v>0</v>
      </c>
      <c r="D456" s="4">
        <v>0</v>
      </c>
      <c r="E456" s="4">
        <v>5050.1899999999996</v>
      </c>
      <c r="F456" s="4">
        <v>0</v>
      </c>
      <c r="G456" s="4">
        <v>4531.59</v>
      </c>
      <c r="H456" s="4">
        <v>2395.37</v>
      </c>
      <c r="I456" s="4">
        <v>0</v>
      </c>
      <c r="J456" s="4">
        <v>-44455.15</v>
      </c>
      <c r="K456" s="4">
        <v>-1142621.92</v>
      </c>
      <c r="L456" s="4">
        <v>8390.5</v>
      </c>
      <c r="M456" s="4">
        <v>0</v>
      </c>
      <c r="N456" s="4">
        <v>0</v>
      </c>
      <c r="O456" s="4">
        <v>8390.41</v>
      </c>
      <c r="P456" s="4">
        <v>8390.4699999999993</v>
      </c>
      <c r="Q456" s="4">
        <v>0</v>
      </c>
      <c r="R456" s="4">
        <v>0</v>
      </c>
      <c r="S456" s="4">
        <v>697.84</v>
      </c>
      <c r="T456" s="4">
        <v>8390.42</v>
      </c>
      <c r="U456" s="4">
        <v>0</v>
      </c>
      <c r="V456" s="4">
        <v>-236.17</v>
      </c>
      <c r="W456" s="4">
        <v>-768.13</v>
      </c>
      <c r="X456" s="4">
        <v>8396.09</v>
      </c>
      <c r="Y456" s="4">
        <v>0</v>
      </c>
      <c r="Z456" s="4">
        <v>0</v>
      </c>
      <c r="AA456" s="4">
        <v>0</v>
      </c>
      <c r="AB456" s="4">
        <v>-1485165.68</v>
      </c>
    </row>
    <row r="457" spans="1:28" x14ac:dyDescent="0.25">
      <c r="A457" t="s">
        <v>98</v>
      </c>
      <c r="B457" s="4">
        <v>-46073.24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-31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-46104.24</v>
      </c>
    </row>
    <row r="458" spans="1:28" x14ac:dyDescent="0.25">
      <c r="A458" t="s">
        <v>99</v>
      </c>
      <c r="B458" s="4">
        <v>-2078618.04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-1398.64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-2080016.68</v>
      </c>
    </row>
    <row r="459" spans="1:28" x14ac:dyDescent="0.25">
      <c r="A459" t="s">
        <v>100</v>
      </c>
      <c r="B459" s="4">
        <v>478338.75</v>
      </c>
      <c r="C459" s="4">
        <v>11220.33</v>
      </c>
      <c r="D459" s="4">
        <v>6162.05</v>
      </c>
      <c r="E459" s="4">
        <v>1189.68</v>
      </c>
      <c r="F459" s="4">
        <v>0</v>
      </c>
      <c r="G459" s="4">
        <v>1723.1</v>
      </c>
      <c r="H459" s="4">
        <v>1602.24</v>
      </c>
      <c r="I459" s="4">
        <v>0</v>
      </c>
      <c r="J459" s="4">
        <v>-8119.62</v>
      </c>
      <c r="K459" s="4">
        <v>12568.39</v>
      </c>
      <c r="L459" s="4">
        <v>1500.04</v>
      </c>
      <c r="M459" s="4">
        <v>0</v>
      </c>
      <c r="N459" s="4">
        <v>0</v>
      </c>
      <c r="O459" s="4">
        <v>2201.2199999999998</v>
      </c>
      <c r="P459" s="4">
        <v>18750</v>
      </c>
      <c r="Q459" s="4">
        <v>0</v>
      </c>
      <c r="R459" s="4">
        <v>0</v>
      </c>
      <c r="S459" s="4">
        <v>0</v>
      </c>
      <c r="T459" s="4">
        <v>2047.69</v>
      </c>
      <c r="U459" s="4">
        <v>0</v>
      </c>
      <c r="V459" s="4">
        <v>321.88</v>
      </c>
      <c r="W459" s="4">
        <v>34.21</v>
      </c>
      <c r="X459" s="4">
        <v>959.16</v>
      </c>
      <c r="Y459" s="4">
        <v>0</v>
      </c>
      <c r="Z459" s="4">
        <v>0</v>
      </c>
      <c r="AA459" s="4">
        <v>0</v>
      </c>
      <c r="AB459" s="4">
        <v>530499.12</v>
      </c>
    </row>
    <row r="460" spans="1:28" x14ac:dyDescent="0.25">
      <c r="A460" t="s">
        <v>101</v>
      </c>
      <c r="B460" s="4">
        <v>-8843759.5700000003</v>
      </c>
      <c r="C460" s="4">
        <v>44153.83</v>
      </c>
      <c r="D460" s="4">
        <v>0</v>
      </c>
      <c r="E460" s="4">
        <v>0</v>
      </c>
      <c r="F460" s="4">
        <v>0</v>
      </c>
      <c r="G460" s="4">
        <v>132461.64000000001</v>
      </c>
      <c r="H460" s="4">
        <v>44153.8</v>
      </c>
      <c r="I460" s="4">
        <v>0</v>
      </c>
      <c r="J460" s="4">
        <v>44153.82</v>
      </c>
      <c r="K460" s="4">
        <v>44153.82</v>
      </c>
      <c r="L460" s="4">
        <v>-471674.39</v>
      </c>
      <c r="M460" s="4">
        <v>0</v>
      </c>
      <c r="N460" s="4">
        <v>0</v>
      </c>
      <c r="O460" s="4">
        <v>-8483.08</v>
      </c>
      <c r="P460" s="4">
        <v>-84336.27</v>
      </c>
      <c r="Q460" s="4">
        <v>0</v>
      </c>
      <c r="R460" s="4">
        <v>0</v>
      </c>
      <c r="S460" s="4">
        <v>21248.31</v>
      </c>
      <c r="T460" s="4">
        <v>-78332.039999999994</v>
      </c>
      <c r="U460" s="4">
        <v>819441.01</v>
      </c>
      <c r="V460" s="4">
        <v>-5936.48</v>
      </c>
      <c r="W460" s="4">
        <v>-20935.78</v>
      </c>
      <c r="X460" s="4">
        <v>44183.519999999997</v>
      </c>
      <c r="Y460" s="4">
        <v>0</v>
      </c>
      <c r="Z460" s="4">
        <v>0</v>
      </c>
      <c r="AA460" s="4">
        <v>0</v>
      </c>
      <c r="AB460" s="4">
        <v>-8319507.8600000003</v>
      </c>
    </row>
    <row r="461" spans="1:28" x14ac:dyDescent="0.25">
      <c r="A461" t="s">
        <v>102</v>
      </c>
      <c r="B461" s="4">
        <v>-572436.21</v>
      </c>
      <c r="C461" s="4">
        <v>-146138.82</v>
      </c>
      <c r="D461" s="4">
        <v>-1581.12</v>
      </c>
      <c r="E461" s="4">
        <v>-58553.71</v>
      </c>
      <c r="F461" s="4">
        <v>0</v>
      </c>
      <c r="G461" s="4">
        <v>-157769.92000000001</v>
      </c>
      <c r="H461" s="4">
        <v>-102552.95</v>
      </c>
      <c r="I461" s="4">
        <v>0</v>
      </c>
      <c r="J461" s="4">
        <v>-62340.08</v>
      </c>
      <c r="K461" s="4">
        <v>-75199.78</v>
      </c>
      <c r="L461" s="4">
        <v>325084.14</v>
      </c>
      <c r="M461" s="4">
        <v>0</v>
      </c>
      <c r="N461" s="4">
        <v>0</v>
      </c>
      <c r="O461" s="4">
        <v>-34881.53</v>
      </c>
      <c r="P461" s="4">
        <v>-34881.54</v>
      </c>
      <c r="Q461" s="4">
        <v>0</v>
      </c>
      <c r="R461" s="4">
        <v>0</v>
      </c>
      <c r="S461" s="4">
        <v>0</v>
      </c>
      <c r="T461" s="4">
        <v>-34881.480000000003</v>
      </c>
      <c r="U461" s="4">
        <v>-647358.4</v>
      </c>
      <c r="V461" s="4">
        <v>-385.18</v>
      </c>
      <c r="W461" s="4">
        <v>16103.68</v>
      </c>
      <c r="X461" s="4">
        <v>-31002.29</v>
      </c>
      <c r="Y461" s="4">
        <v>0</v>
      </c>
      <c r="Z461" s="4">
        <v>0</v>
      </c>
      <c r="AA461" s="4">
        <v>0</v>
      </c>
      <c r="AB461" s="4">
        <v>-1618775.19</v>
      </c>
    </row>
    <row r="462" spans="1:28" x14ac:dyDescent="0.25">
      <c r="A462" t="s">
        <v>103</v>
      </c>
      <c r="B462" s="4">
        <v>2915430.52</v>
      </c>
      <c r="C462" s="4">
        <v>11989.52</v>
      </c>
      <c r="D462" s="4">
        <v>23125.05</v>
      </c>
      <c r="E462" s="4">
        <v>20837.39</v>
      </c>
      <c r="F462" s="4">
        <v>0</v>
      </c>
      <c r="G462" s="4">
        <v>22503.07</v>
      </c>
      <c r="H462" s="4">
        <v>23464.36</v>
      </c>
      <c r="I462" s="4">
        <v>0</v>
      </c>
      <c r="J462" s="4">
        <v>23329.439999999999</v>
      </c>
      <c r="K462" s="4">
        <v>24034.44</v>
      </c>
      <c r="L462" s="4">
        <v>26004.3</v>
      </c>
      <c r="M462" s="4">
        <v>0</v>
      </c>
      <c r="N462" s="4">
        <v>0</v>
      </c>
      <c r="O462" s="4">
        <v>23197.06</v>
      </c>
      <c r="P462" s="4">
        <v>14777.15</v>
      </c>
      <c r="Q462" s="4">
        <v>0</v>
      </c>
      <c r="R462" s="4">
        <v>0</v>
      </c>
      <c r="S462" s="4">
        <v>0</v>
      </c>
      <c r="T462" s="4">
        <v>34007.57</v>
      </c>
      <c r="U462" s="4">
        <v>0</v>
      </c>
      <c r="V462" s="4">
        <v>1961.75</v>
      </c>
      <c r="W462" s="4">
        <v>166.36</v>
      </c>
      <c r="X462" s="4">
        <v>22728.79</v>
      </c>
      <c r="Y462" s="4">
        <v>0</v>
      </c>
      <c r="Z462" s="4">
        <v>0</v>
      </c>
      <c r="AA462" s="4">
        <v>0</v>
      </c>
      <c r="AB462" s="4">
        <v>3187556.77</v>
      </c>
    </row>
    <row r="463" spans="1:28" x14ac:dyDescent="0.25">
      <c r="A463" t="s">
        <v>104</v>
      </c>
      <c r="B463" s="4">
        <v>8043972.8700000001</v>
      </c>
      <c r="C463" s="4">
        <v>25743.71</v>
      </c>
      <c r="D463" s="4">
        <v>25743.69</v>
      </c>
      <c r="E463" s="4">
        <v>25743.73</v>
      </c>
      <c r="F463" s="4">
        <v>0</v>
      </c>
      <c r="G463" s="4">
        <v>25743.72</v>
      </c>
      <c r="H463" s="4">
        <v>25743.68</v>
      </c>
      <c r="I463" s="4">
        <v>0</v>
      </c>
      <c r="J463" s="4">
        <v>25743.72</v>
      </c>
      <c r="K463" s="4">
        <v>25743.72</v>
      </c>
      <c r="L463" s="4">
        <v>25743.73</v>
      </c>
      <c r="M463" s="4">
        <v>0</v>
      </c>
      <c r="N463" s="4">
        <v>0</v>
      </c>
      <c r="O463" s="4">
        <v>25743.69</v>
      </c>
      <c r="P463" s="4">
        <v>25656.99</v>
      </c>
      <c r="Q463" s="4">
        <v>0</v>
      </c>
      <c r="R463" s="4">
        <v>0</v>
      </c>
      <c r="S463" s="4">
        <v>-537.37</v>
      </c>
      <c r="T463" s="4">
        <v>25242.48</v>
      </c>
      <c r="U463" s="4">
        <v>0</v>
      </c>
      <c r="V463" s="4">
        <v>5412.25</v>
      </c>
      <c r="W463" s="4">
        <v>190.15</v>
      </c>
      <c r="X463" s="4">
        <v>-15152.58</v>
      </c>
      <c r="Y463" s="4">
        <v>0</v>
      </c>
      <c r="Z463" s="4">
        <v>0</v>
      </c>
      <c r="AA463" s="4">
        <v>0</v>
      </c>
      <c r="AB463" s="4">
        <v>8316478.1799999997</v>
      </c>
    </row>
    <row r="464" spans="1:28" x14ac:dyDescent="0.25">
      <c r="A464" t="s">
        <v>105</v>
      </c>
      <c r="B464" s="4">
        <v>-37447919.689999998</v>
      </c>
      <c r="C464" s="4">
        <v>12042.3</v>
      </c>
      <c r="D464" s="4">
        <v>12042.3</v>
      </c>
      <c r="E464" s="4">
        <v>12042.3</v>
      </c>
      <c r="F464" s="4">
        <v>0</v>
      </c>
      <c r="G464" s="4">
        <v>12042.3</v>
      </c>
      <c r="H464" s="4">
        <v>12042.29</v>
      </c>
      <c r="I464" s="4">
        <v>-1608.31</v>
      </c>
      <c r="J464" s="4">
        <v>12042.3</v>
      </c>
      <c r="K464" s="4">
        <v>12042.41</v>
      </c>
      <c r="L464" s="4">
        <v>12042.31</v>
      </c>
      <c r="M464" s="4">
        <v>-12751.31</v>
      </c>
      <c r="N464" s="4">
        <v>0</v>
      </c>
      <c r="O464" s="4">
        <v>24793.59</v>
      </c>
      <c r="P464" s="4">
        <v>12042.38</v>
      </c>
      <c r="Q464" s="4">
        <v>0</v>
      </c>
      <c r="R464" s="4">
        <v>0</v>
      </c>
      <c r="S464" s="4">
        <v>-103336.38</v>
      </c>
      <c r="T464" s="4">
        <v>78143.09</v>
      </c>
      <c r="U464" s="4">
        <v>0</v>
      </c>
      <c r="V464" s="4">
        <v>-25267.43</v>
      </c>
      <c r="W464" s="4">
        <v>132.53</v>
      </c>
      <c r="X464" s="4">
        <v>1165.1199999999999</v>
      </c>
      <c r="Y464" s="4">
        <v>0</v>
      </c>
      <c r="Z464" s="4">
        <v>0</v>
      </c>
      <c r="AA464" s="4">
        <v>0</v>
      </c>
      <c r="AB464" s="4">
        <v>-37378267.899999999</v>
      </c>
    </row>
    <row r="465" spans="1:28" x14ac:dyDescent="0.25">
      <c r="A465" t="s">
        <v>106</v>
      </c>
      <c r="B465" s="4">
        <v>-475068.94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26392.71</v>
      </c>
      <c r="T465" s="4">
        <v>0</v>
      </c>
      <c r="U465" s="4">
        <v>0</v>
      </c>
      <c r="V465" s="4">
        <v>-301.91000000000003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-448978.14</v>
      </c>
    </row>
    <row r="466" spans="1:28" x14ac:dyDescent="0.25">
      <c r="A466" t="s">
        <v>107</v>
      </c>
      <c r="B466" s="4">
        <v>-6326160.3499999996</v>
      </c>
      <c r="C466" s="4">
        <v>33999.1</v>
      </c>
      <c r="D466" s="4">
        <v>33999.089999999997</v>
      </c>
      <c r="E466" s="4">
        <v>33999.1</v>
      </c>
      <c r="F466" s="4">
        <v>0</v>
      </c>
      <c r="G466" s="4">
        <v>33999.1</v>
      </c>
      <c r="H466" s="4">
        <v>33999.1</v>
      </c>
      <c r="I466" s="4">
        <v>0</v>
      </c>
      <c r="J466" s="4">
        <v>33999.089999999997</v>
      </c>
      <c r="K466" s="4">
        <v>33999.1</v>
      </c>
      <c r="L466" s="4">
        <v>33999.089999999997</v>
      </c>
      <c r="M466" s="4">
        <v>0</v>
      </c>
      <c r="N466" s="4">
        <v>0</v>
      </c>
      <c r="O466" s="4">
        <v>33999.1</v>
      </c>
      <c r="P466" s="4">
        <v>33946.92</v>
      </c>
      <c r="Q466" s="4">
        <v>0</v>
      </c>
      <c r="R466" s="4">
        <v>0</v>
      </c>
      <c r="S466" s="4">
        <v>-12626.14</v>
      </c>
      <c r="T466" s="4">
        <v>22419.89</v>
      </c>
      <c r="U466" s="4">
        <v>0</v>
      </c>
      <c r="V466" s="4">
        <v>-4265.25</v>
      </c>
      <c r="W466" s="4">
        <v>243.84</v>
      </c>
      <c r="X466" s="4">
        <v>44069.3</v>
      </c>
      <c r="Y466" s="4">
        <v>0</v>
      </c>
      <c r="Z466" s="4">
        <v>0</v>
      </c>
      <c r="AA466" s="4">
        <v>0</v>
      </c>
      <c r="AB466" s="4">
        <v>-5936379.9199999999</v>
      </c>
    </row>
    <row r="467" spans="1:28" x14ac:dyDescent="0.25">
      <c r="A467" t="s">
        <v>108</v>
      </c>
      <c r="B467" s="4">
        <v>-165508.60999999999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-111.36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-165619.97</v>
      </c>
    </row>
    <row r="468" spans="1:28" x14ac:dyDescent="0.25">
      <c r="A468" t="s">
        <v>109</v>
      </c>
      <c r="B468" s="4">
        <v>-170741.21</v>
      </c>
      <c r="C468" s="4">
        <v>1980.72</v>
      </c>
      <c r="D468" s="4">
        <v>1980.7</v>
      </c>
      <c r="E468" s="4">
        <v>1980.71</v>
      </c>
      <c r="F468" s="4">
        <v>0</v>
      </c>
      <c r="G468" s="4">
        <v>1980.7</v>
      </c>
      <c r="H468" s="4">
        <v>1980.72</v>
      </c>
      <c r="I468" s="4">
        <v>0</v>
      </c>
      <c r="J468" s="4">
        <v>1980.7</v>
      </c>
      <c r="K468" s="4">
        <v>1980.71</v>
      </c>
      <c r="L468" s="4">
        <v>1980.7</v>
      </c>
      <c r="M468" s="4">
        <v>0</v>
      </c>
      <c r="N468" s="4">
        <v>0</v>
      </c>
      <c r="O468" s="4">
        <v>1980.71</v>
      </c>
      <c r="P468" s="4">
        <v>1980.7</v>
      </c>
      <c r="Q468" s="4">
        <v>0</v>
      </c>
      <c r="R468" s="4">
        <v>0</v>
      </c>
      <c r="S468" s="4">
        <v>-34638.910000000003</v>
      </c>
      <c r="T468" s="4">
        <v>-29771.63</v>
      </c>
      <c r="U468" s="4">
        <v>0</v>
      </c>
      <c r="V468" s="4">
        <v>-138.19</v>
      </c>
      <c r="W468" s="4">
        <v>-6.7</v>
      </c>
      <c r="X468" s="4">
        <v>-45144.28</v>
      </c>
      <c r="Y468" s="4">
        <v>0</v>
      </c>
      <c r="Z468" s="4">
        <v>0</v>
      </c>
      <c r="AA468" s="4">
        <v>0</v>
      </c>
      <c r="AB468" s="4">
        <v>-260633.85</v>
      </c>
    </row>
    <row r="469" spans="1:28" x14ac:dyDescent="0.25">
      <c r="A469" t="s">
        <v>110</v>
      </c>
      <c r="B469" s="4">
        <v>-27878952.940000001</v>
      </c>
      <c r="C469" s="4">
        <v>-204135.77</v>
      </c>
      <c r="D469" s="4">
        <v>-204135.76</v>
      </c>
      <c r="E469" s="4">
        <v>-204135.78</v>
      </c>
      <c r="F469" s="4">
        <v>0</v>
      </c>
      <c r="G469" s="4">
        <v>-204135.76</v>
      </c>
      <c r="H469" s="4">
        <v>-204135.78</v>
      </c>
      <c r="I469" s="4">
        <v>0</v>
      </c>
      <c r="J469" s="4">
        <v>-204135.77</v>
      </c>
      <c r="K469" s="4">
        <v>-204135.77</v>
      </c>
      <c r="L469" s="4">
        <v>-204135.77</v>
      </c>
      <c r="M469" s="4">
        <v>51626.8</v>
      </c>
      <c r="N469" s="4">
        <v>0</v>
      </c>
      <c r="O469" s="4">
        <v>-255762.1</v>
      </c>
      <c r="P469" s="4">
        <v>-203997.63</v>
      </c>
      <c r="Q469" s="4">
        <v>0</v>
      </c>
      <c r="R469" s="4">
        <v>0</v>
      </c>
      <c r="S469" s="4">
        <v>138686.32999999999</v>
      </c>
      <c r="T469" s="4">
        <v>-308185.65000000002</v>
      </c>
      <c r="U469" s="4">
        <v>0</v>
      </c>
      <c r="V469" s="4">
        <v>-18665.810000000001</v>
      </c>
      <c r="W469" s="4">
        <v>-1580.89</v>
      </c>
      <c r="X469" s="4">
        <v>262093.14</v>
      </c>
      <c r="Y469" s="4">
        <v>0</v>
      </c>
      <c r="Z469" s="4">
        <v>0</v>
      </c>
      <c r="AA469" s="4">
        <v>0</v>
      </c>
      <c r="AB469" s="4">
        <v>-29847824.91</v>
      </c>
    </row>
    <row r="470" spans="1:28" x14ac:dyDescent="0.25">
      <c r="A470" t="s">
        <v>111</v>
      </c>
      <c r="B470" s="4">
        <v>-1636.64</v>
      </c>
      <c r="C470" s="4">
        <v>65.349999999999994</v>
      </c>
      <c r="D470" s="4">
        <v>65.37</v>
      </c>
      <c r="E470" s="4">
        <v>65.34</v>
      </c>
      <c r="F470" s="4">
        <v>0</v>
      </c>
      <c r="G470" s="4">
        <v>65.349999999999994</v>
      </c>
      <c r="H470" s="4">
        <v>65.36</v>
      </c>
      <c r="I470" s="4">
        <v>0</v>
      </c>
      <c r="J470" s="4">
        <v>65.349999999999994</v>
      </c>
      <c r="K470" s="4">
        <v>65.349999999999994</v>
      </c>
      <c r="L470" s="4">
        <v>65.349999999999994</v>
      </c>
      <c r="M470" s="4">
        <v>0</v>
      </c>
      <c r="N470" s="4">
        <v>0</v>
      </c>
      <c r="O470" s="4">
        <v>65.36</v>
      </c>
      <c r="P470" s="4">
        <v>65.349999999999994</v>
      </c>
      <c r="Q470" s="4">
        <v>0</v>
      </c>
      <c r="R470" s="4">
        <v>0</v>
      </c>
      <c r="S470" s="4">
        <v>-699.9</v>
      </c>
      <c r="T470" s="4">
        <v>-576.21</v>
      </c>
      <c r="U470" s="4">
        <v>0</v>
      </c>
      <c r="V470" s="4">
        <v>-1.57</v>
      </c>
      <c r="W470" s="4">
        <v>0.04</v>
      </c>
      <c r="X470" s="4">
        <v>7.02</v>
      </c>
      <c r="Y470" s="4">
        <v>0</v>
      </c>
      <c r="Z470" s="4">
        <v>0</v>
      </c>
      <c r="AA470" s="4">
        <v>0</v>
      </c>
      <c r="AB470" s="4">
        <v>-2253.73</v>
      </c>
    </row>
    <row r="471" spans="1:28" x14ac:dyDescent="0.25">
      <c r="A471" t="s">
        <v>112</v>
      </c>
      <c r="B471" s="4">
        <v>-2014351.25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-1355.41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-2015706.66</v>
      </c>
    </row>
    <row r="472" spans="1:28" x14ac:dyDescent="0.25">
      <c r="A472" t="s">
        <v>113</v>
      </c>
      <c r="B472" s="4">
        <v>-861278.05</v>
      </c>
      <c r="C472" s="4">
        <v>71406.42</v>
      </c>
      <c r="D472" s="4">
        <v>71808.67</v>
      </c>
      <c r="E472" s="4">
        <v>71808.66</v>
      </c>
      <c r="F472" s="4">
        <v>0</v>
      </c>
      <c r="G472" s="4">
        <v>71808.66</v>
      </c>
      <c r="H472" s="4">
        <v>71808.66</v>
      </c>
      <c r="I472" s="4">
        <v>0</v>
      </c>
      <c r="J472" s="4">
        <v>71808.67</v>
      </c>
      <c r="K472" s="4">
        <v>71808.66</v>
      </c>
      <c r="L472" s="4">
        <v>71808.66</v>
      </c>
      <c r="M472" s="4">
        <v>0</v>
      </c>
      <c r="N472" s="4">
        <v>0</v>
      </c>
      <c r="O472" s="4">
        <v>71808.67</v>
      </c>
      <c r="P472" s="4">
        <v>71855.14</v>
      </c>
      <c r="Q472" s="4">
        <v>0</v>
      </c>
      <c r="R472" s="4">
        <v>0</v>
      </c>
      <c r="S472" s="4">
        <v>0.52</v>
      </c>
      <c r="T472" s="4">
        <v>71773.62</v>
      </c>
      <c r="U472" s="4">
        <v>0</v>
      </c>
      <c r="V472" s="4">
        <v>-579.54999999999995</v>
      </c>
      <c r="W472" s="4">
        <v>531.26</v>
      </c>
      <c r="X472" s="4">
        <v>71821.38</v>
      </c>
      <c r="Y472" s="4">
        <v>0</v>
      </c>
      <c r="Z472" s="4">
        <v>0</v>
      </c>
      <c r="AA472" s="4">
        <v>0</v>
      </c>
      <c r="AB472" s="4">
        <v>0.05</v>
      </c>
    </row>
    <row r="473" spans="1:28" x14ac:dyDescent="0.25">
      <c r="A473" t="s">
        <v>114</v>
      </c>
      <c r="B473" s="4">
        <v>884717.35</v>
      </c>
      <c r="C473" s="4">
        <v>18437.16</v>
      </c>
      <c r="D473" s="4">
        <v>18437.14</v>
      </c>
      <c r="E473" s="4">
        <v>18437.14</v>
      </c>
      <c r="F473" s="4">
        <v>0</v>
      </c>
      <c r="G473" s="4">
        <v>18437.14</v>
      </c>
      <c r="H473" s="4">
        <v>-73748.58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0.01</v>
      </c>
      <c r="T473" s="4">
        <v>0</v>
      </c>
      <c r="U473" s="4">
        <v>0</v>
      </c>
      <c r="V473" s="4">
        <v>595.29999999999995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885312.66</v>
      </c>
    </row>
    <row r="474" spans="1:28" x14ac:dyDescent="0.25">
      <c r="A474" t="s">
        <v>186</v>
      </c>
      <c r="B474" s="4">
        <v>0.01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0.01</v>
      </c>
    </row>
    <row r="475" spans="1:28" x14ac:dyDescent="0.25">
      <c r="A475" t="s">
        <v>40</v>
      </c>
      <c r="B475" s="4">
        <v>4958.92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-160583.54</v>
      </c>
      <c r="I475" s="4">
        <v>0</v>
      </c>
      <c r="J475" s="4">
        <v>-7711.16</v>
      </c>
      <c r="K475" s="4">
        <v>-6559.11</v>
      </c>
      <c r="L475" s="4">
        <v>-15034.54</v>
      </c>
      <c r="M475" s="4">
        <v>0</v>
      </c>
      <c r="N475" s="4">
        <v>0</v>
      </c>
      <c r="O475" s="4">
        <v>3390.07</v>
      </c>
      <c r="P475" s="4">
        <v>18494.72</v>
      </c>
      <c r="Q475" s="4">
        <v>0</v>
      </c>
      <c r="R475" s="4">
        <v>0</v>
      </c>
      <c r="S475" s="4">
        <v>316026.68</v>
      </c>
      <c r="T475" s="4">
        <v>11351.71</v>
      </c>
      <c r="U475" s="4">
        <v>0</v>
      </c>
      <c r="V475" s="4">
        <v>215.99</v>
      </c>
      <c r="W475" s="4">
        <v>-105.41</v>
      </c>
      <c r="X475" s="4">
        <v>-28321.72</v>
      </c>
      <c r="Y475" s="4">
        <v>0</v>
      </c>
      <c r="Z475" s="4">
        <v>0</v>
      </c>
      <c r="AA475" s="4">
        <v>0</v>
      </c>
      <c r="AB475" s="4">
        <v>136122.60999999999</v>
      </c>
    </row>
    <row r="476" spans="1:28" x14ac:dyDescent="0.25">
      <c r="A476" t="s">
        <v>115</v>
      </c>
      <c r="B476" s="4">
        <v>-563285.6</v>
      </c>
      <c r="C476" s="4">
        <v>-153195.62</v>
      </c>
      <c r="D476" s="4">
        <v>160789.22</v>
      </c>
      <c r="E476" s="4">
        <v>133463.14000000001</v>
      </c>
      <c r="F476" s="4">
        <v>0</v>
      </c>
      <c r="G476" s="4">
        <v>40926.720000000001</v>
      </c>
      <c r="H476" s="4">
        <v>240466.32</v>
      </c>
      <c r="I476" s="4">
        <v>0</v>
      </c>
      <c r="J476" s="4">
        <v>-218173.92</v>
      </c>
      <c r="K476" s="4">
        <v>-179230.15</v>
      </c>
      <c r="L476" s="4">
        <v>62215.61</v>
      </c>
      <c r="M476" s="4">
        <v>0</v>
      </c>
      <c r="N476" s="4">
        <v>0</v>
      </c>
      <c r="O476" s="4">
        <v>40573.86</v>
      </c>
      <c r="P476" s="4">
        <v>40334.92</v>
      </c>
      <c r="Q476" s="4">
        <v>0</v>
      </c>
      <c r="R476" s="4">
        <v>0</v>
      </c>
      <c r="S476" s="4">
        <v>0.05</v>
      </c>
      <c r="T476" s="4">
        <v>28258.14</v>
      </c>
      <c r="U476" s="4">
        <v>0</v>
      </c>
      <c r="V476" s="4">
        <v>-379.03</v>
      </c>
      <c r="W476" s="4">
        <v>132.18</v>
      </c>
      <c r="X476" s="4">
        <v>-88275.3</v>
      </c>
      <c r="Y476" s="4">
        <v>0</v>
      </c>
      <c r="Z476" s="4">
        <v>0</v>
      </c>
      <c r="AA476" s="4">
        <v>0</v>
      </c>
      <c r="AB476" s="4">
        <v>-455379.46</v>
      </c>
    </row>
    <row r="477" spans="1:28" x14ac:dyDescent="0.25">
      <c r="A477" t="s">
        <v>41</v>
      </c>
      <c r="B477" s="4">
        <v>178828.04</v>
      </c>
      <c r="C477" s="4">
        <v>3067.08</v>
      </c>
      <c r="D477" s="4">
        <v>2948.46</v>
      </c>
      <c r="E477" s="4">
        <v>-4949.76</v>
      </c>
      <c r="F477" s="4">
        <v>0</v>
      </c>
      <c r="G477" s="4">
        <v>346.58</v>
      </c>
      <c r="H477" s="4">
        <v>-5638.08</v>
      </c>
      <c r="I477" s="4">
        <v>0</v>
      </c>
      <c r="J477" s="4">
        <v>-1147.6600000000001</v>
      </c>
      <c r="K477" s="4">
        <v>-5475.97</v>
      </c>
      <c r="L477" s="4">
        <v>-1155.99</v>
      </c>
      <c r="M477" s="4">
        <v>0</v>
      </c>
      <c r="N477" s="4">
        <v>0</v>
      </c>
      <c r="O477" s="4">
        <v>-1159.7</v>
      </c>
      <c r="P477" s="4">
        <v>-1144.33</v>
      </c>
      <c r="Q477" s="4">
        <v>0</v>
      </c>
      <c r="R477" s="4">
        <v>0</v>
      </c>
      <c r="S477" s="4">
        <v>-103029.32</v>
      </c>
      <c r="T477" s="4">
        <v>-1148.55</v>
      </c>
      <c r="U477" s="4">
        <v>0</v>
      </c>
      <c r="V477" s="4">
        <v>50.99</v>
      </c>
      <c r="W477" s="4">
        <v>-10.38</v>
      </c>
      <c r="X477" s="4">
        <v>42257.37</v>
      </c>
      <c r="Y477" s="4">
        <v>0</v>
      </c>
      <c r="Z477" s="4">
        <v>0</v>
      </c>
      <c r="AA477" s="4">
        <v>0</v>
      </c>
      <c r="AB477" s="4">
        <v>102638.78</v>
      </c>
    </row>
    <row r="478" spans="1:28" x14ac:dyDescent="0.25">
      <c r="A478" t="s">
        <v>116</v>
      </c>
      <c r="B478" s="4">
        <v>686877.76</v>
      </c>
      <c r="C478" s="4">
        <v>-41846.620000000003</v>
      </c>
      <c r="D478" s="4">
        <v>-37280.480000000003</v>
      </c>
      <c r="E478" s="4">
        <v>-102409.69</v>
      </c>
      <c r="F478" s="4">
        <v>0</v>
      </c>
      <c r="G478" s="4">
        <v>-73441.38</v>
      </c>
      <c r="H478" s="4">
        <v>-87725.36</v>
      </c>
      <c r="I478" s="4">
        <v>0</v>
      </c>
      <c r="J478" s="4">
        <v>0</v>
      </c>
      <c r="K478" s="4">
        <v>74561.16</v>
      </c>
      <c r="L478" s="4">
        <v>59408.02</v>
      </c>
      <c r="M478" s="4">
        <v>0</v>
      </c>
      <c r="N478" s="4">
        <v>0</v>
      </c>
      <c r="O478" s="4">
        <v>-181943.57</v>
      </c>
      <c r="P478" s="4">
        <v>130437.09</v>
      </c>
      <c r="Q478" s="4">
        <v>0</v>
      </c>
      <c r="R478" s="4">
        <v>0</v>
      </c>
      <c r="S478" s="4">
        <v>87459.21</v>
      </c>
      <c r="T478" s="4">
        <v>-185598.83</v>
      </c>
      <c r="U478" s="4">
        <v>0</v>
      </c>
      <c r="V478" s="4">
        <v>521.03</v>
      </c>
      <c r="W478" s="4">
        <v>-299.99</v>
      </c>
      <c r="X478" s="4">
        <v>-126097.03</v>
      </c>
      <c r="Y478" s="4">
        <v>0</v>
      </c>
      <c r="Z478" s="4">
        <v>0</v>
      </c>
      <c r="AA478" s="4">
        <v>0</v>
      </c>
      <c r="AB478" s="4">
        <v>202621.32</v>
      </c>
    </row>
    <row r="479" spans="1:28" x14ac:dyDescent="0.25">
      <c r="A479" t="s">
        <v>42</v>
      </c>
      <c r="B479" s="4">
        <v>-28568.720000000001</v>
      </c>
      <c r="C479" s="4">
        <v>4693.2</v>
      </c>
      <c r="D479" s="4">
        <v>4693.18</v>
      </c>
      <c r="E479" s="4">
        <v>4693.18</v>
      </c>
      <c r="F479" s="4">
        <v>0</v>
      </c>
      <c r="G479" s="4">
        <v>4693.16</v>
      </c>
      <c r="H479" s="4">
        <v>-1984.74</v>
      </c>
      <c r="I479" s="4">
        <v>0</v>
      </c>
      <c r="J479" s="4">
        <v>4718.53</v>
      </c>
      <c r="K479" s="4">
        <v>-47956.38</v>
      </c>
      <c r="L479" s="4">
        <v>4781.17</v>
      </c>
      <c r="M479" s="4">
        <v>0</v>
      </c>
      <c r="N479" s="4">
        <v>0</v>
      </c>
      <c r="O479" s="4">
        <v>5464.22</v>
      </c>
      <c r="P479" s="4">
        <v>2262.77</v>
      </c>
      <c r="Q479" s="4">
        <v>0</v>
      </c>
      <c r="R479" s="4">
        <v>0</v>
      </c>
      <c r="S479" s="4">
        <v>0</v>
      </c>
      <c r="T479" s="4">
        <v>5477.8</v>
      </c>
      <c r="U479" s="4">
        <v>0</v>
      </c>
      <c r="V479" s="4">
        <v>-19.2</v>
      </c>
      <c r="W479" s="4">
        <v>-5.72</v>
      </c>
      <c r="X479" s="4">
        <v>4200.0200000000004</v>
      </c>
      <c r="Y479" s="4">
        <v>0</v>
      </c>
      <c r="Z479" s="4">
        <v>0</v>
      </c>
      <c r="AA479" s="4">
        <v>0</v>
      </c>
      <c r="AB479" s="4">
        <v>-32857.53</v>
      </c>
    </row>
    <row r="480" spans="1:28" x14ac:dyDescent="0.25">
      <c r="A480" t="s">
        <v>43</v>
      </c>
      <c r="B480" s="4">
        <v>167755.75</v>
      </c>
      <c r="C480" s="4">
        <v>1318.06</v>
      </c>
      <c r="D480" s="4">
        <v>-3825.57</v>
      </c>
      <c r="E480" s="4">
        <v>-3835.28</v>
      </c>
      <c r="F480" s="4">
        <v>0</v>
      </c>
      <c r="G480" s="4">
        <v>-2545.79</v>
      </c>
      <c r="H480" s="4">
        <v>1928.78</v>
      </c>
      <c r="I480" s="4">
        <v>0</v>
      </c>
      <c r="J480" s="4">
        <v>-10253.52</v>
      </c>
      <c r="K480" s="4">
        <v>-6620.76</v>
      </c>
      <c r="L480" s="4">
        <v>187.07</v>
      </c>
      <c r="M480" s="4">
        <v>0</v>
      </c>
      <c r="N480" s="4">
        <v>0</v>
      </c>
      <c r="O480" s="4">
        <v>-6519.63</v>
      </c>
      <c r="P480" s="4">
        <v>-1088.3399999999999</v>
      </c>
      <c r="Q480" s="4">
        <v>0</v>
      </c>
      <c r="R480" s="4">
        <v>0</v>
      </c>
      <c r="S480" s="4">
        <v>-0.06</v>
      </c>
      <c r="T480" s="4">
        <v>14346.65</v>
      </c>
      <c r="U480" s="4">
        <v>0</v>
      </c>
      <c r="V480" s="4">
        <v>112.88</v>
      </c>
      <c r="W480" s="4">
        <v>-11.34</v>
      </c>
      <c r="X480" s="4">
        <v>-3195.44</v>
      </c>
      <c r="Y480" s="4">
        <v>0</v>
      </c>
      <c r="Z480" s="4">
        <v>0</v>
      </c>
      <c r="AA480" s="4">
        <v>0</v>
      </c>
      <c r="AB480" s="4">
        <v>147753.46</v>
      </c>
    </row>
    <row r="481" spans="1:28" x14ac:dyDescent="0.25">
      <c r="A481" t="s">
        <v>44</v>
      </c>
      <c r="B481" s="4">
        <v>-704618.87</v>
      </c>
      <c r="C481" s="4">
        <v>-2874.82</v>
      </c>
      <c r="D481" s="4">
        <v>-2874.82</v>
      </c>
      <c r="E481" s="4">
        <v>-16233.65</v>
      </c>
      <c r="F481" s="4">
        <v>0</v>
      </c>
      <c r="G481" s="4">
        <v>-7327.77</v>
      </c>
      <c r="H481" s="4">
        <v>-7327.73</v>
      </c>
      <c r="I481" s="4">
        <v>0</v>
      </c>
      <c r="J481" s="4">
        <v>-7327.77</v>
      </c>
      <c r="K481" s="4">
        <v>-7327.77</v>
      </c>
      <c r="L481" s="4">
        <v>-7327.76</v>
      </c>
      <c r="M481" s="4">
        <v>0</v>
      </c>
      <c r="N481" s="4">
        <v>0</v>
      </c>
      <c r="O481" s="4">
        <v>-7327.77</v>
      </c>
      <c r="P481" s="4">
        <v>-7327.76</v>
      </c>
      <c r="Q481" s="4">
        <v>0</v>
      </c>
      <c r="R481" s="4">
        <v>0</v>
      </c>
      <c r="S481" s="4">
        <v>-615.92999999999995</v>
      </c>
      <c r="T481" s="4">
        <v>52844.76</v>
      </c>
      <c r="U481" s="4">
        <v>0</v>
      </c>
      <c r="V481" s="4">
        <v>-474.55</v>
      </c>
      <c r="W481" s="4">
        <v>-13.74</v>
      </c>
      <c r="X481" s="4">
        <v>-8083.61</v>
      </c>
      <c r="Y481" s="4">
        <v>0</v>
      </c>
      <c r="Z481" s="4">
        <v>0</v>
      </c>
      <c r="AA481" s="4">
        <v>0</v>
      </c>
      <c r="AB481" s="4">
        <v>-734239.56</v>
      </c>
    </row>
    <row r="482" spans="1:28" x14ac:dyDescent="0.25">
      <c r="A482" t="s">
        <v>117</v>
      </c>
      <c r="B482" s="4">
        <v>1449356.95</v>
      </c>
      <c r="C482" s="4">
        <v>0</v>
      </c>
      <c r="D482" s="4">
        <v>0</v>
      </c>
      <c r="E482" s="4">
        <v>-1145.28</v>
      </c>
      <c r="F482" s="4">
        <v>0</v>
      </c>
      <c r="G482" s="4">
        <v>0</v>
      </c>
      <c r="H482" s="4">
        <v>0</v>
      </c>
      <c r="I482" s="4">
        <v>0</v>
      </c>
      <c r="J482" s="4">
        <v>-1145.28</v>
      </c>
      <c r="K482" s="4">
        <v>0</v>
      </c>
      <c r="L482" s="4">
        <v>0</v>
      </c>
      <c r="M482" s="4">
        <v>0</v>
      </c>
      <c r="N482" s="4">
        <v>0</v>
      </c>
      <c r="O482" s="4">
        <v>-1145.28</v>
      </c>
      <c r="P482" s="4">
        <v>-381.76</v>
      </c>
      <c r="Q482" s="4">
        <v>0</v>
      </c>
      <c r="R482" s="4">
        <v>0</v>
      </c>
      <c r="S482" s="4">
        <v>0</v>
      </c>
      <c r="T482" s="4">
        <v>-38488.129999999997</v>
      </c>
      <c r="U482" s="4">
        <v>0</v>
      </c>
      <c r="V482" s="4">
        <v>975.23</v>
      </c>
      <c r="W482" s="4">
        <v>-28.45</v>
      </c>
      <c r="X482" s="4">
        <v>49006.8</v>
      </c>
      <c r="Y482" s="4">
        <v>0</v>
      </c>
      <c r="Z482" s="4">
        <v>0</v>
      </c>
      <c r="AA482" s="4">
        <v>0</v>
      </c>
      <c r="AB482" s="4">
        <v>1457004.8</v>
      </c>
    </row>
    <row r="483" spans="1:28" x14ac:dyDescent="0.25">
      <c r="A483" t="s">
        <v>45</v>
      </c>
      <c r="B483" s="4">
        <v>10156.24</v>
      </c>
      <c r="C483" s="4">
        <v>1.38</v>
      </c>
      <c r="D483" s="4">
        <v>1.38</v>
      </c>
      <c r="E483" s="4">
        <v>374.56</v>
      </c>
      <c r="F483" s="4">
        <v>0</v>
      </c>
      <c r="G483" s="4">
        <v>125.77</v>
      </c>
      <c r="H483" s="4">
        <v>125.77</v>
      </c>
      <c r="I483" s="4">
        <v>0</v>
      </c>
      <c r="J483" s="4">
        <v>125.78</v>
      </c>
      <c r="K483" s="4">
        <v>125.76</v>
      </c>
      <c r="L483" s="4">
        <v>125.78</v>
      </c>
      <c r="M483" s="4">
        <v>0</v>
      </c>
      <c r="N483" s="4">
        <v>0</v>
      </c>
      <c r="O483" s="4">
        <v>125.78</v>
      </c>
      <c r="P483" s="4">
        <v>125.77</v>
      </c>
      <c r="Q483" s="4">
        <v>0</v>
      </c>
      <c r="R483" s="4">
        <v>0</v>
      </c>
      <c r="S483" s="4">
        <v>0</v>
      </c>
      <c r="T483" s="4">
        <v>125.77</v>
      </c>
      <c r="U483" s="4">
        <v>0</v>
      </c>
      <c r="V483" s="4">
        <v>6.82</v>
      </c>
      <c r="W483" s="4">
        <v>0.93</v>
      </c>
      <c r="X483" s="4">
        <v>125.86</v>
      </c>
      <c r="Y483" s="4">
        <v>0</v>
      </c>
      <c r="Z483" s="4">
        <v>0</v>
      </c>
      <c r="AA483" s="4">
        <v>0</v>
      </c>
      <c r="AB483" s="4">
        <v>11673.35</v>
      </c>
    </row>
    <row r="484" spans="1:28" x14ac:dyDescent="0.25">
      <c r="A484" t="s">
        <v>46</v>
      </c>
      <c r="B484" s="4">
        <v>-9561.49</v>
      </c>
      <c r="C484" s="4">
        <v>0</v>
      </c>
      <c r="D484" s="4">
        <v>0</v>
      </c>
      <c r="E484" s="4">
        <v>-12.89</v>
      </c>
      <c r="F484" s="4">
        <v>0</v>
      </c>
      <c r="G484" s="4">
        <v>0</v>
      </c>
      <c r="H484" s="4">
        <v>0</v>
      </c>
      <c r="I484" s="4">
        <v>0</v>
      </c>
      <c r="J484" s="4">
        <v>-12.89</v>
      </c>
      <c r="K484" s="4">
        <v>0</v>
      </c>
      <c r="L484" s="4">
        <v>0</v>
      </c>
      <c r="M484" s="4">
        <v>0</v>
      </c>
      <c r="N484" s="4">
        <v>0</v>
      </c>
      <c r="O484" s="4">
        <v>-12.89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-6.42</v>
      </c>
      <c r="W484" s="4">
        <v>-0.02</v>
      </c>
      <c r="X484" s="4">
        <v>1609.37</v>
      </c>
      <c r="Y484" s="4">
        <v>0</v>
      </c>
      <c r="Z484" s="4">
        <v>0</v>
      </c>
      <c r="AA484" s="4">
        <v>0</v>
      </c>
      <c r="AB484" s="4">
        <v>-7997.23</v>
      </c>
    </row>
    <row r="485" spans="1:28" x14ac:dyDescent="0.25">
      <c r="A485" t="s">
        <v>47</v>
      </c>
      <c r="B485" s="4">
        <v>1340.66</v>
      </c>
      <c r="C485" s="4">
        <v>0</v>
      </c>
      <c r="D485" s="4">
        <v>0</v>
      </c>
      <c r="E485" s="4">
        <v>60.03</v>
      </c>
      <c r="F485" s="4">
        <v>0</v>
      </c>
      <c r="G485" s="4">
        <v>0</v>
      </c>
      <c r="H485" s="4">
        <v>0</v>
      </c>
      <c r="I485" s="4">
        <v>0</v>
      </c>
      <c r="J485" s="4">
        <v>25.88</v>
      </c>
      <c r="K485" s="4">
        <v>0</v>
      </c>
      <c r="L485" s="4">
        <v>0</v>
      </c>
      <c r="M485" s="4">
        <v>0</v>
      </c>
      <c r="N485" s="4">
        <v>0</v>
      </c>
      <c r="O485" s="4">
        <v>60.78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0.91</v>
      </c>
      <c r="W485" s="4">
        <v>0.09</v>
      </c>
      <c r="X485" s="4">
        <v>75.180000000000007</v>
      </c>
      <c r="Y485" s="4">
        <v>0</v>
      </c>
      <c r="Z485" s="4">
        <v>0</v>
      </c>
      <c r="AA485" s="4">
        <v>0</v>
      </c>
      <c r="AB485" s="4">
        <v>1563.53</v>
      </c>
    </row>
    <row r="486" spans="1:28" x14ac:dyDescent="0.25">
      <c r="A486" t="s">
        <v>48</v>
      </c>
      <c r="B486" s="4">
        <v>-0.16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-0.16</v>
      </c>
    </row>
    <row r="487" spans="1:28" x14ac:dyDescent="0.25">
      <c r="A487" t="s">
        <v>49</v>
      </c>
      <c r="B487" s="4">
        <v>16.16</v>
      </c>
      <c r="C487" s="4">
        <v>4.57</v>
      </c>
      <c r="D487" s="4">
        <v>-0.31</v>
      </c>
      <c r="E487" s="4">
        <v>-2.16</v>
      </c>
      <c r="F487" s="4">
        <v>0</v>
      </c>
      <c r="G487" s="4">
        <v>-15.57</v>
      </c>
      <c r="H487" s="4">
        <v>3534.89</v>
      </c>
      <c r="I487" s="4">
        <v>0</v>
      </c>
      <c r="J487" s="4">
        <v>-3519.13</v>
      </c>
      <c r="K487" s="4">
        <v>33.1</v>
      </c>
      <c r="L487" s="4">
        <v>-7.03</v>
      </c>
      <c r="M487" s="4">
        <v>0</v>
      </c>
      <c r="N487" s="4">
        <v>0</v>
      </c>
      <c r="O487" s="4">
        <v>-26.15</v>
      </c>
      <c r="P487" s="4">
        <v>-4.1100000000000003</v>
      </c>
      <c r="Q487" s="4">
        <v>0</v>
      </c>
      <c r="R487" s="4">
        <v>0</v>
      </c>
      <c r="S487" s="4">
        <v>0.06</v>
      </c>
      <c r="T487" s="4">
        <v>28.18</v>
      </c>
      <c r="U487" s="4">
        <v>0</v>
      </c>
      <c r="V487" s="4">
        <v>0.01</v>
      </c>
      <c r="W487" s="4">
        <v>0.02</v>
      </c>
      <c r="X487" s="4">
        <v>-10.51</v>
      </c>
      <c r="Y487" s="4">
        <v>0</v>
      </c>
      <c r="Z487" s="4">
        <v>0</v>
      </c>
      <c r="AA487" s="4">
        <v>0</v>
      </c>
      <c r="AB487" s="4">
        <v>32.020000000000003</v>
      </c>
    </row>
    <row r="488" spans="1:28" x14ac:dyDescent="0.25">
      <c r="A488" t="s">
        <v>50</v>
      </c>
      <c r="B488" s="4">
        <v>-0.02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-0.02</v>
      </c>
    </row>
    <row r="489" spans="1:28" x14ac:dyDescent="0.25">
      <c r="A489" t="s">
        <v>51</v>
      </c>
      <c r="B489" s="4">
        <v>76560.479999999996</v>
      </c>
      <c r="C489" s="4">
        <v>2635.33</v>
      </c>
      <c r="D489" s="4">
        <v>9886.17</v>
      </c>
      <c r="E489" s="4">
        <v>-68053.009999999995</v>
      </c>
      <c r="F489" s="4">
        <v>0</v>
      </c>
      <c r="G489" s="4">
        <v>10811.43</v>
      </c>
      <c r="H489" s="4">
        <v>11747.53</v>
      </c>
      <c r="I489" s="4">
        <v>0</v>
      </c>
      <c r="J489" s="4">
        <v>-3192.99</v>
      </c>
      <c r="K489" s="4">
        <v>6161.64</v>
      </c>
      <c r="L489" s="4">
        <v>8421.66</v>
      </c>
      <c r="M489" s="4">
        <v>0</v>
      </c>
      <c r="N489" s="4">
        <v>0</v>
      </c>
      <c r="O489" s="4">
        <v>14372.12</v>
      </c>
      <c r="P489" s="4">
        <v>8525.5300000000007</v>
      </c>
      <c r="Q489" s="4">
        <v>0</v>
      </c>
      <c r="R489" s="4">
        <v>0</v>
      </c>
      <c r="S489" s="4">
        <v>11632.06</v>
      </c>
      <c r="T489" s="4">
        <v>4164.09</v>
      </c>
      <c r="U489" s="4">
        <v>0</v>
      </c>
      <c r="V489" s="4">
        <v>59.33</v>
      </c>
      <c r="W489" s="4">
        <v>3.69</v>
      </c>
      <c r="X489" s="4">
        <v>6404.74</v>
      </c>
      <c r="Y489" s="4">
        <v>10892.4</v>
      </c>
      <c r="Z489" s="4">
        <v>0</v>
      </c>
      <c r="AA489" s="4">
        <v>0</v>
      </c>
      <c r="AB489" s="4">
        <v>111032.2</v>
      </c>
    </row>
    <row r="490" spans="1:28" x14ac:dyDescent="0.25">
      <c r="A490" t="s">
        <v>52</v>
      </c>
      <c r="B490" s="4">
        <v>83514.67</v>
      </c>
      <c r="C490" s="4">
        <v>7803.38</v>
      </c>
      <c r="D490" s="4">
        <v>5697.59</v>
      </c>
      <c r="E490" s="4">
        <v>2147.1</v>
      </c>
      <c r="F490" s="4">
        <v>0</v>
      </c>
      <c r="G490" s="4">
        <v>216.79</v>
      </c>
      <c r="H490" s="4">
        <v>991.67</v>
      </c>
      <c r="I490" s="4">
        <v>33049.269999999997</v>
      </c>
      <c r="J490" s="4">
        <v>-928.2</v>
      </c>
      <c r="K490" s="4">
        <v>-28756.959999999999</v>
      </c>
      <c r="L490" s="4">
        <v>7121.08</v>
      </c>
      <c r="M490" s="4">
        <v>0</v>
      </c>
      <c r="N490" s="4">
        <v>0</v>
      </c>
      <c r="O490" s="4">
        <v>1982.96</v>
      </c>
      <c r="P490" s="4">
        <v>2191.42</v>
      </c>
      <c r="Q490" s="4">
        <v>0</v>
      </c>
      <c r="R490" s="4">
        <v>0</v>
      </c>
      <c r="S490" s="4">
        <v>-1153.3599999999999</v>
      </c>
      <c r="T490" s="4">
        <v>779.16</v>
      </c>
      <c r="U490" s="4">
        <v>0</v>
      </c>
      <c r="V490" s="4">
        <v>55.43</v>
      </c>
      <c r="W490" s="4">
        <v>21.72</v>
      </c>
      <c r="X490" s="4">
        <v>-7146.56</v>
      </c>
      <c r="Y490" s="4">
        <v>0</v>
      </c>
      <c r="Z490" s="4">
        <v>0</v>
      </c>
      <c r="AA490" s="4">
        <v>0</v>
      </c>
      <c r="AB490" s="4">
        <v>107587.16</v>
      </c>
    </row>
    <row r="491" spans="1:28" x14ac:dyDescent="0.25">
      <c r="A491" t="s">
        <v>53</v>
      </c>
      <c r="B491" s="4">
        <v>12689.86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-12689.86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</row>
    <row r="492" spans="1:28" x14ac:dyDescent="0.25">
      <c r="A492" t="s">
        <v>54</v>
      </c>
      <c r="B492" s="4">
        <v>3256.25</v>
      </c>
      <c r="C492" s="4">
        <v>0</v>
      </c>
      <c r="D492" s="4">
        <v>0</v>
      </c>
      <c r="E492" s="4">
        <v>160.41999999999999</v>
      </c>
      <c r="F492" s="4">
        <v>0</v>
      </c>
      <c r="G492" s="4">
        <v>0</v>
      </c>
      <c r="H492" s="4">
        <v>0</v>
      </c>
      <c r="I492" s="4">
        <v>0</v>
      </c>
      <c r="J492" s="4">
        <v>65.41</v>
      </c>
      <c r="K492" s="4">
        <v>0</v>
      </c>
      <c r="L492" s="4">
        <v>0</v>
      </c>
      <c r="M492" s="4">
        <v>0</v>
      </c>
      <c r="N492" s="4">
        <v>0</v>
      </c>
      <c r="O492" s="4">
        <v>3026.42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2.19</v>
      </c>
      <c r="W492" s="4">
        <v>2.17</v>
      </c>
      <c r="X492" s="4">
        <v>-271.52999999999997</v>
      </c>
      <c r="Y492" s="4">
        <v>0</v>
      </c>
      <c r="Z492" s="4">
        <v>0</v>
      </c>
      <c r="AA492" s="4">
        <v>0</v>
      </c>
      <c r="AB492" s="4">
        <v>6241.33</v>
      </c>
    </row>
    <row r="493" spans="1:28" x14ac:dyDescent="0.25">
      <c r="A493" t="s">
        <v>55</v>
      </c>
      <c r="B493" s="4">
        <v>81.02</v>
      </c>
      <c r="C493" s="4">
        <v>24.91</v>
      </c>
      <c r="D493" s="4">
        <v>-17.02</v>
      </c>
      <c r="E493" s="4">
        <v>38.14</v>
      </c>
      <c r="F493" s="4">
        <v>0</v>
      </c>
      <c r="G493" s="4">
        <v>-7.65</v>
      </c>
      <c r="H493" s="4">
        <v>11.94</v>
      </c>
      <c r="I493" s="4">
        <v>0</v>
      </c>
      <c r="J493" s="4">
        <v>-131.31</v>
      </c>
      <c r="K493" s="4">
        <v>-283.49</v>
      </c>
      <c r="L493" s="4">
        <v>-7.68</v>
      </c>
      <c r="M493" s="4">
        <v>0</v>
      </c>
      <c r="N493" s="4">
        <v>0</v>
      </c>
      <c r="O493" s="4">
        <v>291.17</v>
      </c>
      <c r="P493" s="4">
        <v>-300.95999999999998</v>
      </c>
      <c r="Q493" s="4">
        <v>0</v>
      </c>
      <c r="R493" s="4">
        <v>0</v>
      </c>
      <c r="S493" s="4">
        <v>0</v>
      </c>
      <c r="T493" s="4">
        <v>-4.8</v>
      </c>
      <c r="U493" s="4">
        <v>0</v>
      </c>
      <c r="V493" s="4">
        <v>0.05</v>
      </c>
      <c r="W493" s="4">
        <v>-0.26</v>
      </c>
      <c r="X493" s="4">
        <v>-1.55</v>
      </c>
      <c r="Y493" s="4">
        <v>0</v>
      </c>
      <c r="Z493" s="4">
        <v>0</v>
      </c>
      <c r="AA493" s="4">
        <v>0</v>
      </c>
      <c r="AB493" s="4">
        <v>-307.49</v>
      </c>
    </row>
    <row r="494" spans="1:28" x14ac:dyDescent="0.25">
      <c r="A494" t="s">
        <v>56</v>
      </c>
      <c r="B494" s="4">
        <v>-0.03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145823.78</v>
      </c>
      <c r="K494" s="4">
        <v>-129082.22</v>
      </c>
      <c r="L494" s="4">
        <v>-7835.8</v>
      </c>
      <c r="M494" s="4">
        <v>0</v>
      </c>
      <c r="N494" s="4">
        <v>0</v>
      </c>
      <c r="O494" s="4">
        <v>-8867.39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0.01</v>
      </c>
      <c r="W494" s="4">
        <v>0.01</v>
      </c>
      <c r="X494" s="4">
        <v>-38.380000000000003</v>
      </c>
      <c r="Y494" s="4">
        <v>0</v>
      </c>
      <c r="Z494" s="4">
        <v>0</v>
      </c>
      <c r="AA494" s="4">
        <v>0</v>
      </c>
      <c r="AB494" s="4">
        <v>-0.02</v>
      </c>
    </row>
    <row r="495" spans="1:28" x14ac:dyDescent="0.25">
      <c r="A495" t="s">
        <v>57</v>
      </c>
      <c r="B495" s="4">
        <v>27545.37</v>
      </c>
      <c r="C495" s="4">
        <v>3296.01</v>
      </c>
      <c r="D495" s="4">
        <v>2311.16</v>
      </c>
      <c r="E495" s="4">
        <v>3274.37</v>
      </c>
      <c r="F495" s="4">
        <v>0</v>
      </c>
      <c r="G495" s="4">
        <v>-1990.85</v>
      </c>
      <c r="H495" s="4">
        <v>3283</v>
      </c>
      <c r="I495" s="4">
        <v>0</v>
      </c>
      <c r="J495" s="4">
        <v>-14372.32</v>
      </c>
      <c r="K495" s="4">
        <v>-174.22</v>
      </c>
      <c r="L495" s="4">
        <v>4541.0200000000004</v>
      </c>
      <c r="M495" s="4">
        <v>0</v>
      </c>
      <c r="N495" s="4">
        <v>0</v>
      </c>
      <c r="O495" s="4">
        <v>-4615.7299999999996</v>
      </c>
      <c r="P495" s="4">
        <v>3288.14</v>
      </c>
      <c r="Q495" s="4">
        <v>0</v>
      </c>
      <c r="R495" s="4">
        <v>0</v>
      </c>
      <c r="S495" s="4">
        <v>0</v>
      </c>
      <c r="T495" s="4">
        <v>3289.11</v>
      </c>
      <c r="U495" s="4">
        <v>0</v>
      </c>
      <c r="V495" s="4">
        <v>18.52</v>
      </c>
      <c r="W495" s="4">
        <v>1.45</v>
      </c>
      <c r="X495" s="4">
        <v>3287.84</v>
      </c>
      <c r="Y495" s="4">
        <v>0</v>
      </c>
      <c r="Z495" s="4">
        <v>0</v>
      </c>
      <c r="AA495" s="4">
        <v>0</v>
      </c>
      <c r="AB495" s="4">
        <v>32982.870000000003</v>
      </c>
    </row>
    <row r="496" spans="1:28" x14ac:dyDescent="0.25">
      <c r="A496" t="s">
        <v>58</v>
      </c>
      <c r="B496" s="4">
        <v>-7.0000000000000007E-2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-7.0000000000000007E-2</v>
      </c>
    </row>
    <row r="497" spans="1:28" x14ac:dyDescent="0.25">
      <c r="A497" t="s">
        <v>59</v>
      </c>
      <c r="B497" s="4">
        <v>0.12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0.12</v>
      </c>
    </row>
    <row r="498" spans="1:28" x14ac:dyDescent="0.25">
      <c r="A498" t="s">
        <v>193</v>
      </c>
      <c r="B498" s="4">
        <v>-0.01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-0.01</v>
      </c>
    </row>
    <row r="499" spans="1:28" x14ac:dyDescent="0.25">
      <c r="A499" t="s">
        <v>61</v>
      </c>
      <c r="B499" s="4">
        <v>12862.05</v>
      </c>
      <c r="C499" s="4">
        <v>0</v>
      </c>
      <c r="D499" s="4">
        <v>0</v>
      </c>
      <c r="E499" s="4">
        <v>-12862.05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8.66</v>
      </c>
      <c r="W499" s="4">
        <v>-8.66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</row>
    <row r="500" spans="1:28" x14ac:dyDescent="0.25">
      <c r="A500" t="s">
        <v>62</v>
      </c>
      <c r="B500" s="4">
        <v>0.02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0.02</v>
      </c>
    </row>
    <row r="501" spans="1:28" x14ac:dyDescent="0.25">
      <c r="A501" t="s">
        <v>194</v>
      </c>
      <c r="B501" s="4">
        <v>-0.01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-0.01</v>
      </c>
    </row>
    <row r="502" spans="1:28" x14ac:dyDescent="0.25">
      <c r="A502" t="s">
        <v>63</v>
      </c>
      <c r="B502" s="4">
        <v>0.02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-46.84</v>
      </c>
      <c r="Y502" s="4">
        <v>0</v>
      </c>
      <c r="Z502" s="4">
        <v>0</v>
      </c>
      <c r="AA502" s="4">
        <v>0</v>
      </c>
      <c r="AB502" s="4">
        <v>-46.82</v>
      </c>
    </row>
    <row r="503" spans="1:28" x14ac:dyDescent="0.25">
      <c r="A503" t="s">
        <v>118</v>
      </c>
      <c r="B503" s="4">
        <v>-53334.58</v>
      </c>
      <c r="C503" s="4">
        <v>4399.5600000000004</v>
      </c>
      <c r="D503" s="4">
        <v>1379.07</v>
      </c>
      <c r="E503" s="4">
        <v>1379.09</v>
      </c>
      <c r="F503" s="4">
        <v>0</v>
      </c>
      <c r="G503" s="4">
        <v>1379.07</v>
      </c>
      <c r="H503" s="4">
        <v>1379.08</v>
      </c>
      <c r="I503" s="4">
        <v>0</v>
      </c>
      <c r="J503" s="4">
        <v>1379.08</v>
      </c>
      <c r="K503" s="4">
        <v>1379.07</v>
      </c>
      <c r="L503" s="4">
        <v>1379.09</v>
      </c>
      <c r="M503" s="4">
        <v>0</v>
      </c>
      <c r="N503" s="4">
        <v>0</v>
      </c>
      <c r="O503" s="4">
        <v>1379.07</v>
      </c>
      <c r="P503" s="4">
        <v>1379.08</v>
      </c>
      <c r="Q503" s="4">
        <v>0</v>
      </c>
      <c r="R503" s="4">
        <v>0</v>
      </c>
      <c r="S503" s="4">
        <v>0</v>
      </c>
      <c r="T503" s="4">
        <v>1379.09</v>
      </c>
      <c r="U503" s="4">
        <v>0</v>
      </c>
      <c r="V503" s="4">
        <v>-35.880000000000003</v>
      </c>
      <c r="W503" s="4">
        <v>12.22</v>
      </c>
      <c r="X503" s="4">
        <v>1380</v>
      </c>
      <c r="Y503" s="4">
        <v>0</v>
      </c>
      <c r="Z503" s="4">
        <v>0</v>
      </c>
      <c r="AA503" s="4">
        <v>0</v>
      </c>
      <c r="AB503" s="4">
        <v>-33787.89</v>
      </c>
    </row>
    <row r="504" spans="1:28" x14ac:dyDescent="0.25">
      <c r="A504" t="s">
        <v>119</v>
      </c>
      <c r="B504" s="4">
        <v>-29292.14</v>
      </c>
      <c r="C504" s="4">
        <v>-11.66</v>
      </c>
      <c r="D504" s="4">
        <v>-992.65</v>
      </c>
      <c r="E504" s="4">
        <v>-1812.49</v>
      </c>
      <c r="F504" s="4">
        <v>0</v>
      </c>
      <c r="G504" s="4">
        <v>-1914.14</v>
      </c>
      <c r="H504" s="4">
        <v>-1759.98</v>
      </c>
      <c r="I504" s="4">
        <v>0</v>
      </c>
      <c r="J504" s="4">
        <v>-876.07</v>
      </c>
      <c r="K504" s="4">
        <v>-1790.55</v>
      </c>
      <c r="L504" s="4">
        <v>-1857.28</v>
      </c>
      <c r="M504" s="4">
        <v>0</v>
      </c>
      <c r="N504" s="4">
        <v>0</v>
      </c>
      <c r="O504" s="4">
        <v>-2399.2399999999998</v>
      </c>
      <c r="P504" s="4">
        <v>-625.13</v>
      </c>
      <c r="Q504" s="4">
        <v>0</v>
      </c>
      <c r="R504" s="4">
        <v>0</v>
      </c>
      <c r="S504" s="4">
        <v>29292.09</v>
      </c>
      <c r="T504" s="4">
        <v>-1118.57</v>
      </c>
      <c r="U504" s="4">
        <v>0</v>
      </c>
      <c r="V504" s="4">
        <v>0</v>
      </c>
      <c r="W504" s="4">
        <v>-10.199999999999999</v>
      </c>
      <c r="X504" s="4">
        <v>-1626.14</v>
      </c>
      <c r="Y504" s="4">
        <v>0</v>
      </c>
      <c r="Z504" s="4">
        <v>0</v>
      </c>
      <c r="AA504" s="4">
        <v>0</v>
      </c>
      <c r="AB504" s="4">
        <v>-16794.150000000001</v>
      </c>
    </row>
    <row r="505" spans="1:28" x14ac:dyDescent="0.25">
      <c r="A505" t="s">
        <v>64</v>
      </c>
      <c r="B505" s="4">
        <v>76.069999999999993</v>
      </c>
      <c r="C505" s="4">
        <v>-4.01</v>
      </c>
      <c r="D505" s="4">
        <v>-72.040000000000006</v>
      </c>
      <c r="E505" s="4">
        <v>0</v>
      </c>
      <c r="F505" s="4">
        <v>0</v>
      </c>
      <c r="G505" s="4">
        <v>0</v>
      </c>
      <c r="H505" s="4">
        <v>55.34</v>
      </c>
      <c r="I505" s="4">
        <v>0</v>
      </c>
      <c r="J505" s="4">
        <v>0</v>
      </c>
      <c r="K505" s="4">
        <v>-55.34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7.0000000000000007E-2</v>
      </c>
      <c r="W505" s="4">
        <v>-7.0000000000000007E-2</v>
      </c>
      <c r="X505" s="4">
        <v>0</v>
      </c>
      <c r="Y505" s="4">
        <v>0</v>
      </c>
      <c r="Z505" s="4">
        <v>0</v>
      </c>
      <c r="AA505" s="4">
        <v>0</v>
      </c>
      <c r="AB505" s="4">
        <v>0.02</v>
      </c>
    </row>
    <row r="506" spans="1:28" x14ac:dyDescent="0.25">
      <c r="A506" t="s">
        <v>120</v>
      </c>
      <c r="B506" s="4">
        <v>-450840.31</v>
      </c>
      <c r="C506" s="4">
        <v>92.99</v>
      </c>
      <c r="D506" s="4">
        <v>60.03</v>
      </c>
      <c r="E506" s="4">
        <v>137.16999999999999</v>
      </c>
      <c r="F506" s="4">
        <v>0</v>
      </c>
      <c r="G506" s="4">
        <v>66.45</v>
      </c>
      <c r="H506" s="4">
        <v>64.3</v>
      </c>
      <c r="I506" s="4">
        <v>0</v>
      </c>
      <c r="J506" s="4">
        <v>265.79000000000002</v>
      </c>
      <c r="K506" s="4">
        <v>368.68</v>
      </c>
      <c r="L506" s="4">
        <v>375.12</v>
      </c>
      <c r="M506" s="4">
        <v>0</v>
      </c>
      <c r="N506" s="4">
        <v>0</v>
      </c>
      <c r="O506" s="4">
        <v>-1178.95</v>
      </c>
      <c r="P506" s="4">
        <v>225.08</v>
      </c>
      <c r="Q506" s="4">
        <v>0</v>
      </c>
      <c r="R506" s="4">
        <v>0</v>
      </c>
      <c r="S506" s="4">
        <v>0</v>
      </c>
      <c r="T506" s="4">
        <v>1376.14</v>
      </c>
      <c r="U506" s="4">
        <v>0</v>
      </c>
      <c r="V506" s="4">
        <v>-303.36</v>
      </c>
      <c r="W506" s="4">
        <v>1.23</v>
      </c>
      <c r="X506" s="4">
        <v>169.45</v>
      </c>
      <c r="Y506" s="4">
        <v>0</v>
      </c>
      <c r="Z506" s="4">
        <v>0</v>
      </c>
      <c r="AA506" s="4">
        <v>0</v>
      </c>
      <c r="AB506" s="4">
        <v>-449120.19</v>
      </c>
    </row>
    <row r="507" spans="1:28" x14ac:dyDescent="0.25">
      <c r="A507" t="s">
        <v>65</v>
      </c>
      <c r="B507" s="4">
        <v>417.31</v>
      </c>
      <c r="C507" s="4">
        <v>-3915.64</v>
      </c>
      <c r="D507" s="4">
        <v>33146.26</v>
      </c>
      <c r="E507" s="4">
        <v>-3946.14</v>
      </c>
      <c r="F507" s="4">
        <v>0</v>
      </c>
      <c r="G507" s="4">
        <v>-3946.14</v>
      </c>
      <c r="H507" s="4">
        <v>-3946.14</v>
      </c>
      <c r="I507" s="4">
        <v>7773.88</v>
      </c>
      <c r="J507" s="4">
        <v>4939.9799999999996</v>
      </c>
      <c r="K507" s="4">
        <v>-3898.88</v>
      </c>
      <c r="L507" s="4">
        <v>-3898.85</v>
      </c>
      <c r="M507" s="4">
        <v>0</v>
      </c>
      <c r="N507" s="4">
        <v>0</v>
      </c>
      <c r="O507" s="4">
        <v>-3898.87</v>
      </c>
      <c r="P507" s="4">
        <v>-3898.86</v>
      </c>
      <c r="Q507" s="4">
        <v>0</v>
      </c>
      <c r="R507" s="4">
        <v>0</v>
      </c>
      <c r="S507" s="4">
        <v>0</v>
      </c>
      <c r="T507" s="4">
        <v>-3898.86</v>
      </c>
      <c r="U507" s="4">
        <v>0</v>
      </c>
      <c r="V507" s="4">
        <v>0.28000000000000003</v>
      </c>
      <c r="W507" s="4">
        <v>7.13</v>
      </c>
      <c r="X507" s="4">
        <v>-3901.47</v>
      </c>
      <c r="Y507" s="4">
        <v>0</v>
      </c>
      <c r="Z507" s="4">
        <v>0</v>
      </c>
      <c r="AA507" s="4">
        <v>0</v>
      </c>
      <c r="AB507" s="4">
        <v>7134.99</v>
      </c>
    </row>
    <row r="508" spans="1:28" x14ac:dyDescent="0.25">
      <c r="A508" t="s">
        <v>66</v>
      </c>
      <c r="B508" s="4">
        <v>299.98</v>
      </c>
      <c r="C508" s="4">
        <v>-99.99</v>
      </c>
      <c r="D508" s="4">
        <v>-99.99</v>
      </c>
      <c r="E508" s="4">
        <v>-100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0.05</v>
      </c>
      <c r="T508" s="4">
        <v>0</v>
      </c>
      <c r="U508" s="4">
        <v>0</v>
      </c>
      <c r="V508" s="4">
        <v>0.21</v>
      </c>
      <c r="W508" s="4">
        <v>-0.21</v>
      </c>
      <c r="X508" s="4">
        <v>0</v>
      </c>
      <c r="Y508" s="4">
        <v>0</v>
      </c>
      <c r="Z508" s="4">
        <v>0</v>
      </c>
      <c r="AA508" s="4">
        <v>0</v>
      </c>
      <c r="AB508" s="4">
        <v>0.05</v>
      </c>
    </row>
    <row r="509" spans="1:28" x14ac:dyDescent="0.25">
      <c r="A509" t="s">
        <v>67</v>
      </c>
      <c r="B509" s="4">
        <v>-0.05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-0.05</v>
      </c>
    </row>
    <row r="510" spans="1:28" x14ac:dyDescent="0.25">
      <c r="A510" t="s">
        <v>68</v>
      </c>
      <c r="B510" s="4">
        <v>-481071.45</v>
      </c>
      <c r="C510" s="4">
        <v>41846.620000000003</v>
      </c>
      <c r="D510" s="4">
        <v>37280.47</v>
      </c>
      <c r="E510" s="4">
        <v>102409.71</v>
      </c>
      <c r="F510" s="4">
        <v>0</v>
      </c>
      <c r="G510" s="4">
        <v>73441.37</v>
      </c>
      <c r="H510" s="4">
        <v>87725.36</v>
      </c>
      <c r="I510" s="4">
        <v>0</v>
      </c>
      <c r="J510" s="4">
        <v>107893.22</v>
      </c>
      <c r="K510" s="4">
        <v>-182454.38</v>
      </c>
      <c r="L510" s="4">
        <v>-59408.03</v>
      </c>
      <c r="M510" s="4">
        <v>0</v>
      </c>
      <c r="N510" s="4">
        <v>0</v>
      </c>
      <c r="O510" s="4">
        <v>181943.57</v>
      </c>
      <c r="P510" s="4">
        <v>-130437.07</v>
      </c>
      <c r="Q510" s="4">
        <v>0</v>
      </c>
      <c r="R510" s="4">
        <v>0</v>
      </c>
      <c r="S510" s="4">
        <v>0</v>
      </c>
      <c r="T510" s="4">
        <v>185598.82</v>
      </c>
      <c r="U510" s="4">
        <v>0</v>
      </c>
      <c r="V510" s="4">
        <v>-323.70999999999998</v>
      </c>
      <c r="W510" s="4">
        <v>300.01</v>
      </c>
      <c r="X510" s="4">
        <v>126097.01</v>
      </c>
      <c r="Y510" s="4">
        <v>0</v>
      </c>
      <c r="Z510" s="4">
        <v>0</v>
      </c>
      <c r="AA510" s="4">
        <v>0</v>
      </c>
      <c r="AB510" s="4">
        <v>90841.52</v>
      </c>
    </row>
    <row r="511" spans="1:28" x14ac:dyDescent="0.25">
      <c r="A511" t="s">
        <v>121</v>
      </c>
      <c r="B511" s="4">
        <v>-999802.91</v>
      </c>
      <c r="C511" s="4">
        <v>0</v>
      </c>
      <c r="D511" s="4">
        <v>0</v>
      </c>
      <c r="E511" s="4">
        <v>1145.29</v>
      </c>
      <c r="F511" s="4">
        <v>0</v>
      </c>
      <c r="G511" s="4">
        <v>0</v>
      </c>
      <c r="H511" s="4">
        <v>0</v>
      </c>
      <c r="I511" s="4">
        <v>0</v>
      </c>
      <c r="J511" s="4">
        <v>1145.27</v>
      </c>
      <c r="K511" s="4">
        <v>0</v>
      </c>
      <c r="L511" s="4">
        <v>0</v>
      </c>
      <c r="M511" s="4">
        <v>0</v>
      </c>
      <c r="N511" s="4">
        <v>0</v>
      </c>
      <c r="O511" s="4">
        <v>1145.28</v>
      </c>
      <c r="P511" s="4">
        <v>381.76</v>
      </c>
      <c r="Q511" s="4">
        <v>0</v>
      </c>
      <c r="R511" s="4">
        <v>0</v>
      </c>
      <c r="S511" s="4">
        <v>0</v>
      </c>
      <c r="T511" s="4">
        <v>38488.120000000003</v>
      </c>
      <c r="U511" s="4">
        <v>0</v>
      </c>
      <c r="V511" s="4">
        <v>-672.75</v>
      </c>
      <c r="W511" s="4">
        <v>28.48</v>
      </c>
      <c r="X511" s="4">
        <v>-49006.82</v>
      </c>
      <c r="Y511" s="4">
        <v>0</v>
      </c>
      <c r="Z511" s="4">
        <v>0</v>
      </c>
      <c r="AA511" s="4">
        <v>0</v>
      </c>
      <c r="AB511" s="4">
        <v>-1007148.28</v>
      </c>
    </row>
    <row r="512" spans="1:28" x14ac:dyDescent="0.25">
      <c r="A512" t="s">
        <v>122</v>
      </c>
      <c r="B512" s="4">
        <v>9561.49</v>
      </c>
      <c r="C512" s="4">
        <v>0</v>
      </c>
      <c r="D512" s="4">
        <v>0</v>
      </c>
      <c r="E512" s="4">
        <v>12.89</v>
      </c>
      <c r="F512" s="4">
        <v>0</v>
      </c>
      <c r="G512" s="4">
        <v>0</v>
      </c>
      <c r="H512" s="4">
        <v>0</v>
      </c>
      <c r="I512" s="4">
        <v>0</v>
      </c>
      <c r="J512" s="4">
        <v>12.89</v>
      </c>
      <c r="K512" s="4">
        <v>0</v>
      </c>
      <c r="L512" s="4">
        <v>0</v>
      </c>
      <c r="M512" s="4">
        <v>0</v>
      </c>
      <c r="N512" s="4">
        <v>0</v>
      </c>
      <c r="O512" s="4">
        <v>12.89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6.42</v>
      </c>
      <c r="W512" s="4">
        <v>0.02</v>
      </c>
      <c r="X512" s="4">
        <v>-1609.37</v>
      </c>
      <c r="Y512" s="4">
        <v>0</v>
      </c>
      <c r="Z512" s="4">
        <v>0</v>
      </c>
      <c r="AA512" s="4">
        <v>0</v>
      </c>
      <c r="AB512" s="4">
        <v>7997.23</v>
      </c>
    </row>
    <row r="513" spans="1:28" x14ac:dyDescent="0.25">
      <c r="A513" t="s">
        <v>123</v>
      </c>
      <c r="B513" s="4">
        <v>-304707.53000000003</v>
      </c>
      <c r="C513" s="4">
        <v>0</v>
      </c>
      <c r="D513" s="4">
        <v>0</v>
      </c>
      <c r="E513" s="4">
        <v>-3368.7</v>
      </c>
      <c r="F513" s="4">
        <v>0</v>
      </c>
      <c r="G513" s="4">
        <v>0</v>
      </c>
      <c r="H513" s="4">
        <v>0</v>
      </c>
      <c r="I513" s="4">
        <v>0</v>
      </c>
      <c r="J513" s="4">
        <v>-3368.67</v>
      </c>
      <c r="K513" s="4">
        <v>0</v>
      </c>
      <c r="L513" s="4">
        <v>0</v>
      </c>
      <c r="M513" s="4">
        <v>0</v>
      </c>
      <c r="N513" s="4">
        <v>0</v>
      </c>
      <c r="O513" s="4">
        <v>-3368.69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-205.03</v>
      </c>
      <c r="W513" s="4">
        <v>-6.78</v>
      </c>
      <c r="X513" s="4">
        <v>590277.35</v>
      </c>
      <c r="Y513" s="4">
        <v>0</v>
      </c>
      <c r="Z513" s="4">
        <v>0</v>
      </c>
      <c r="AA513" s="4">
        <v>0</v>
      </c>
      <c r="AB513" s="4">
        <v>275251.95</v>
      </c>
    </row>
    <row r="514" spans="1:28" x14ac:dyDescent="0.25">
      <c r="A514" t="s">
        <v>124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-297407.11</v>
      </c>
      <c r="Y514" s="4">
        <v>0</v>
      </c>
      <c r="Z514" s="4">
        <v>0</v>
      </c>
      <c r="AA514" s="4">
        <v>0</v>
      </c>
      <c r="AB514" s="4">
        <v>-297407.11</v>
      </c>
    </row>
    <row r="515" spans="1:28" x14ac:dyDescent="0.25">
      <c r="A515" t="s">
        <v>125</v>
      </c>
      <c r="B515" s="4">
        <v>-277841.89</v>
      </c>
      <c r="C515" s="4">
        <v>-14836.43</v>
      </c>
      <c r="D515" s="4">
        <v>38043.599999999999</v>
      </c>
      <c r="E515" s="4">
        <v>26534.7</v>
      </c>
      <c r="F515" s="4">
        <v>0</v>
      </c>
      <c r="G515" s="4">
        <v>13429.51</v>
      </c>
      <c r="H515" s="4">
        <v>10037.18</v>
      </c>
      <c r="I515" s="4">
        <v>0</v>
      </c>
      <c r="J515" s="4">
        <v>51400.88</v>
      </c>
      <c r="K515" s="4">
        <v>-5360.36</v>
      </c>
      <c r="L515" s="4">
        <v>8433.59</v>
      </c>
      <c r="M515" s="4">
        <v>0</v>
      </c>
      <c r="N515" s="4">
        <v>0</v>
      </c>
      <c r="O515" s="4">
        <v>-4820.09</v>
      </c>
      <c r="P515" s="4">
        <v>9135.31</v>
      </c>
      <c r="Q515" s="4">
        <v>0</v>
      </c>
      <c r="R515" s="4">
        <v>0</v>
      </c>
      <c r="S515" s="4">
        <v>0</v>
      </c>
      <c r="T515" s="4">
        <v>35600.58</v>
      </c>
      <c r="U515" s="4">
        <v>0</v>
      </c>
      <c r="V515" s="4">
        <v>-186.95</v>
      </c>
      <c r="W515" s="4">
        <v>112.77</v>
      </c>
      <c r="X515" s="4">
        <v>11841.02</v>
      </c>
      <c r="Y515" s="4">
        <v>0</v>
      </c>
      <c r="Z515" s="4">
        <v>0</v>
      </c>
      <c r="AA515" s="4">
        <v>0</v>
      </c>
      <c r="AB515" s="4">
        <v>-98476.58</v>
      </c>
    </row>
    <row r="516" spans="1:28" x14ac:dyDescent="0.25">
      <c r="A516" t="s">
        <v>126</v>
      </c>
      <c r="B516" s="4">
        <v>-30361.82</v>
      </c>
      <c r="C516" s="4">
        <v>153.34</v>
      </c>
      <c r="D516" s="4">
        <v>153.34</v>
      </c>
      <c r="E516" s="4">
        <v>153.35</v>
      </c>
      <c r="F516" s="4">
        <v>0</v>
      </c>
      <c r="G516" s="4">
        <v>153.34</v>
      </c>
      <c r="H516" s="4">
        <v>153.34</v>
      </c>
      <c r="I516" s="4">
        <v>0</v>
      </c>
      <c r="J516" s="4">
        <v>153.35</v>
      </c>
      <c r="K516" s="4">
        <v>153.34</v>
      </c>
      <c r="L516" s="4">
        <v>153.35</v>
      </c>
      <c r="M516" s="4">
        <v>0</v>
      </c>
      <c r="N516" s="4">
        <v>0</v>
      </c>
      <c r="O516" s="4">
        <v>153.34</v>
      </c>
      <c r="P516" s="4">
        <v>153.34</v>
      </c>
      <c r="Q516" s="4">
        <v>0</v>
      </c>
      <c r="R516" s="4">
        <v>0</v>
      </c>
      <c r="S516" s="4">
        <v>0.05</v>
      </c>
      <c r="T516" s="4">
        <v>153.34</v>
      </c>
      <c r="U516" s="4">
        <v>0</v>
      </c>
      <c r="V516" s="4">
        <v>-20.43</v>
      </c>
      <c r="W516" s="4">
        <v>1.1299999999999999</v>
      </c>
      <c r="X516" s="4">
        <v>153.46</v>
      </c>
      <c r="Y516" s="4">
        <v>0</v>
      </c>
      <c r="Z516" s="4">
        <v>0</v>
      </c>
      <c r="AA516" s="4">
        <v>0</v>
      </c>
      <c r="AB516" s="4">
        <v>-28540.84</v>
      </c>
    </row>
    <row r="517" spans="1:28" x14ac:dyDescent="0.25">
      <c r="A517" t="s">
        <v>69</v>
      </c>
      <c r="B517" s="4">
        <v>-0.03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-0.03</v>
      </c>
    </row>
    <row r="518" spans="1:28" x14ac:dyDescent="0.25">
      <c r="A518" t="s">
        <v>127</v>
      </c>
      <c r="B518" s="4">
        <v>-46306.84</v>
      </c>
      <c r="C518" s="4">
        <v>233.88</v>
      </c>
      <c r="D518" s="4">
        <v>233.87</v>
      </c>
      <c r="E518" s="4">
        <v>233.87</v>
      </c>
      <c r="F518" s="4">
        <v>0</v>
      </c>
      <c r="G518" s="4">
        <v>233.87</v>
      </c>
      <c r="H518" s="4">
        <v>233.88</v>
      </c>
      <c r="I518" s="4">
        <v>0</v>
      </c>
      <c r="J518" s="4">
        <v>233.87</v>
      </c>
      <c r="K518" s="4">
        <v>233.87</v>
      </c>
      <c r="L518" s="4">
        <v>233.88</v>
      </c>
      <c r="M518" s="4">
        <v>0</v>
      </c>
      <c r="N518" s="4">
        <v>0</v>
      </c>
      <c r="O518" s="4">
        <v>233.87</v>
      </c>
      <c r="P518" s="4">
        <v>233.86</v>
      </c>
      <c r="Q518" s="4">
        <v>0</v>
      </c>
      <c r="R518" s="4">
        <v>0</v>
      </c>
      <c r="S518" s="4">
        <v>0</v>
      </c>
      <c r="T518" s="4">
        <v>233.88</v>
      </c>
      <c r="U518" s="4">
        <v>0</v>
      </c>
      <c r="V518" s="4">
        <v>-31.15</v>
      </c>
      <c r="W518" s="4">
        <v>1.72</v>
      </c>
      <c r="X518" s="4">
        <v>234.02</v>
      </c>
      <c r="Y518" s="4">
        <v>0</v>
      </c>
      <c r="Z518" s="4">
        <v>0</v>
      </c>
      <c r="AA518" s="4">
        <v>0</v>
      </c>
      <c r="AB518" s="4">
        <v>-43529.65</v>
      </c>
    </row>
    <row r="519" spans="1:28" x14ac:dyDescent="0.25">
      <c r="A519" t="s">
        <v>128</v>
      </c>
      <c r="B519" s="4">
        <v>29292.14</v>
      </c>
      <c r="C519" s="4">
        <v>11.66</v>
      </c>
      <c r="D519" s="4">
        <v>992.65</v>
      </c>
      <c r="E519" s="4">
        <v>1812.49</v>
      </c>
      <c r="F519" s="4">
        <v>0</v>
      </c>
      <c r="G519" s="4">
        <v>1914.14</v>
      </c>
      <c r="H519" s="4">
        <v>1759.98</v>
      </c>
      <c r="I519" s="4">
        <v>0</v>
      </c>
      <c r="J519" s="4">
        <v>876.07</v>
      </c>
      <c r="K519" s="4">
        <v>1790.55</v>
      </c>
      <c r="L519" s="4">
        <v>1857.28</v>
      </c>
      <c r="M519" s="4">
        <v>0</v>
      </c>
      <c r="N519" s="4">
        <v>0</v>
      </c>
      <c r="O519" s="4">
        <v>1529.51</v>
      </c>
      <c r="P519" s="4">
        <v>804.52</v>
      </c>
      <c r="Q519" s="4">
        <v>0</v>
      </c>
      <c r="R519" s="4">
        <v>0</v>
      </c>
      <c r="S519" s="4">
        <v>-29292.14</v>
      </c>
      <c r="T519" s="4">
        <v>784.6</v>
      </c>
      <c r="U519" s="4">
        <v>0</v>
      </c>
      <c r="V519" s="4">
        <v>0</v>
      </c>
      <c r="W519" s="4">
        <v>9.51</v>
      </c>
      <c r="X519" s="4">
        <v>1384.03</v>
      </c>
      <c r="Y519" s="4">
        <v>0</v>
      </c>
      <c r="Z519" s="4">
        <v>0</v>
      </c>
      <c r="AA519" s="4">
        <v>0</v>
      </c>
      <c r="AB519" s="4">
        <v>15526.99</v>
      </c>
    </row>
    <row r="520" spans="1:28" x14ac:dyDescent="0.25">
      <c r="A520" t="s">
        <v>195</v>
      </c>
      <c r="B520" s="4">
        <v>-0.01</v>
      </c>
      <c r="C520" s="4">
        <v>0.01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</row>
    <row r="521" spans="1:28" x14ac:dyDescent="0.25">
      <c r="A521" t="s">
        <v>129</v>
      </c>
      <c r="B521" s="4">
        <v>3175278.26</v>
      </c>
      <c r="C521" s="4">
        <v>35370.410000000003</v>
      </c>
      <c r="D521" s="4">
        <v>-85638.32</v>
      </c>
      <c r="E521" s="4">
        <v>61237.62</v>
      </c>
      <c r="F521" s="4">
        <v>0</v>
      </c>
      <c r="G521" s="4">
        <v>956.52</v>
      </c>
      <c r="H521" s="4">
        <v>928.14</v>
      </c>
      <c r="I521" s="4">
        <v>0</v>
      </c>
      <c r="J521" s="4">
        <v>1202.53</v>
      </c>
      <c r="K521" s="4">
        <v>930.15</v>
      </c>
      <c r="L521" s="4">
        <v>915.24</v>
      </c>
      <c r="M521" s="4">
        <v>0</v>
      </c>
      <c r="N521" s="4">
        <v>0</v>
      </c>
      <c r="O521" s="4">
        <v>912.78</v>
      </c>
      <c r="P521" s="4">
        <v>915.16</v>
      </c>
      <c r="Q521" s="4">
        <v>0</v>
      </c>
      <c r="R521" s="4">
        <v>0</v>
      </c>
      <c r="S521" s="4">
        <v>0</v>
      </c>
      <c r="T521" s="4">
        <v>913.02</v>
      </c>
      <c r="U521" s="4">
        <v>0</v>
      </c>
      <c r="V521" s="4">
        <v>2136.58</v>
      </c>
      <c r="W521" s="4">
        <v>12.55</v>
      </c>
      <c r="X521" s="4">
        <v>949.41</v>
      </c>
      <c r="Y521" s="4">
        <v>0</v>
      </c>
      <c r="Z521" s="4">
        <v>0</v>
      </c>
      <c r="AA521" s="4">
        <v>0</v>
      </c>
      <c r="AB521" s="4">
        <v>3197020.05</v>
      </c>
    </row>
    <row r="522" spans="1:28" x14ac:dyDescent="0.25">
      <c r="A522" t="s">
        <v>130</v>
      </c>
      <c r="B522" s="4">
        <v>-49457.07</v>
      </c>
      <c r="C522" s="4">
        <v>-15.25</v>
      </c>
      <c r="D522" s="4">
        <v>-22.26</v>
      </c>
      <c r="E522" s="4">
        <v>-46.84</v>
      </c>
      <c r="F522" s="4">
        <v>0</v>
      </c>
      <c r="G522" s="4">
        <v>-95.46</v>
      </c>
      <c r="H522" s="4">
        <v>-110.33</v>
      </c>
      <c r="I522" s="4">
        <v>0</v>
      </c>
      <c r="J522" s="4">
        <v>-25.94</v>
      </c>
      <c r="K522" s="4">
        <v>-18.559999999999999</v>
      </c>
      <c r="L522" s="4">
        <v>-43.1</v>
      </c>
      <c r="M522" s="4">
        <v>0</v>
      </c>
      <c r="N522" s="4">
        <v>0</v>
      </c>
      <c r="O522" s="4">
        <v>0</v>
      </c>
      <c r="P522" s="4">
        <v>-77.81</v>
      </c>
      <c r="Q522" s="4">
        <v>0</v>
      </c>
      <c r="R522" s="4">
        <v>0</v>
      </c>
      <c r="S522" s="4">
        <v>0</v>
      </c>
      <c r="T522" s="4">
        <v>-80.38</v>
      </c>
      <c r="U522" s="4">
        <v>0</v>
      </c>
      <c r="V522" s="4">
        <v>-33.28</v>
      </c>
      <c r="W522" s="4">
        <v>-0.34</v>
      </c>
      <c r="X522" s="4">
        <v>-17.21</v>
      </c>
      <c r="Y522" s="4">
        <v>0</v>
      </c>
      <c r="Z522" s="4">
        <v>0</v>
      </c>
      <c r="AA522" s="4">
        <v>0</v>
      </c>
      <c r="AB522" s="4">
        <v>-50043.83</v>
      </c>
    </row>
    <row r="523" spans="1:28" x14ac:dyDescent="0.25">
      <c r="A523" t="s">
        <v>131</v>
      </c>
      <c r="B523" s="4">
        <v>-91160.1</v>
      </c>
      <c r="C523" s="4">
        <v>-95158.84</v>
      </c>
      <c r="D523" s="4">
        <v>-17209.46</v>
      </c>
      <c r="E523" s="4">
        <v>34542.160000000003</v>
      </c>
      <c r="F523" s="4">
        <v>0</v>
      </c>
      <c r="G523" s="4">
        <v>-103542.3</v>
      </c>
      <c r="H523" s="4">
        <v>76120.87</v>
      </c>
      <c r="I523" s="4">
        <v>0</v>
      </c>
      <c r="J523" s="4">
        <v>1246.3900000000001</v>
      </c>
      <c r="K523" s="4">
        <v>36480.6</v>
      </c>
      <c r="L523" s="4">
        <v>9425.7099999999991</v>
      </c>
      <c r="M523" s="4">
        <v>0</v>
      </c>
      <c r="N523" s="4">
        <v>0</v>
      </c>
      <c r="O523" s="4">
        <v>-6514.65</v>
      </c>
      <c r="P523" s="4">
        <v>-65583.42</v>
      </c>
      <c r="Q523" s="4">
        <v>0</v>
      </c>
      <c r="R523" s="4">
        <v>0</v>
      </c>
      <c r="S523" s="4">
        <v>0</v>
      </c>
      <c r="T523" s="4">
        <v>-87811.8</v>
      </c>
      <c r="U523" s="4">
        <v>0</v>
      </c>
      <c r="V523" s="4">
        <v>-61.34</v>
      </c>
      <c r="W523" s="4">
        <v>-146.68</v>
      </c>
      <c r="X523" s="4">
        <v>37882.51</v>
      </c>
      <c r="Y523" s="4">
        <v>0</v>
      </c>
      <c r="Z523" s="4">
        <v>0</v>
      </c>
      <c r="AA523" s="4">
        <v>0</v>
      </c>
      <c r="AB523" s="4">
        <v>-271490.34999999998</v>
      </c>
    </row>
    <row r="524" spans="1:28" x14ac:dyDescent="0.25">
      <c r="A524" t="s">
        <v>132</v>
      </c>
      <c r="B524" s="4">
        <v>0.05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0.05</v>
      </c>
    </row>
    <row r="525" spans="1:28" x14ac:dyDescent="0.25">
      <c r="A525" t="s">
        <v>133</v>
      </c>
      <c r="B525" s="4">
        <v>92193.34</v>
      </c>
      <c r="C525" s="4">
        <v>-1321.76</v>
      </c>
      <c r="D525" s="4">
        <v>-2560.94</v>
      </c>
      <c r="E525" s="4">
        <v>-2560.91</v>
      </c>
      <c r="F525" s="4">
        <v>0</v>
      </c>
      <c r="G525" s="4">
        <v>-2560.9299999999998</v>
      </c>
      <c r="H525" s="4">
        <v>-2560.9299999999998</v>
      </c>
      <c r="I525" s="4">
        <v>0</v>
      </c>
      <c r="J525" s="4">
        <v>-2560.92</v>
      </c>
      <c r="K525" s="4">
        <v>-2560.9299999999998</v>
      </c>
      <c r="L525" s="4">
        <v>-2560.9299999999998</v>
      </c>
      <c r="M525" s="4">
        <v>0</v>
      </c>
      <c r="N525" s="4">
        <v>0</v>
      </c>
      <c r="O525" s="4">
        <v>-2560.92</v>
      </c>
      <c r="P525" s="4">
        <v>-2560.92</v>
      </c>
      <c r="Q525" s="4">
        <v>0</v>
      </c>
      <c r="R525" s="4">
        <v>0</v>
      </c>
      <c r="S525" s="4">
        <v>0</v>
      </c>
      <c r="T525" s="4">
        <v>-2560.92</v>
      </c>
      <c r="U525" s="4">
        <v>0</v>
      </c>
      <c r="V525" s="4">
        <v>62.02</v>
      </c>
      <c r="W525" s="4">
        <v>-18.11</v>
      </c>
      <c r="X525" s="4">
        <v>-2562.65</v>
      </c>
      <c r="Y525" s="4">
        <v>0</v>
      </c>
      <c r="Z525" s="4">
        <v>0</v>
      </c>
      <c r="AA525" s="4">
        <v>0</v>
      </c>
      <c r="AB525" s="4">
        <v>62743.59</v>
      </c>
    </row>
    <row r="526" spans="1:28" x14ac:dyDescent="0.25">
      <c r="A526" t="s">
        <v>134</v>
      </c>
      <c r="B526" s="4">
        <v>-92193.33</v>
      </c>
      <c r="C526" s="4">
        <v>1321.76</v>
      </c>
      <c r="D526" s="4">
        <v>2560.94</v>
      </c>
      <c r="E526" s="4">
        <v>2560.91</v>
      </c>
      <c r="F526" s="4">
        <v>0</v>
      </c>
      <c r="G526" s="4">
        <v>2560.92</v>
      </c>
      <c r="H526" s="4">
        <v>2560.94</v>
      </c>
      <c r="I526" s="4">
        <v>0</v>
      </c>
      <c r="J526" s="4">
        <v>2560.92</v>
      </c>
      <c r="K526" s="4">
        <v>2560.9299999999998</v>
      </c>
      <c r="L526" s="4">
        <v>2560.9299999999998</v>
      </c>
      <c r="M526" s="4">
        <v>0</v>
      </c>
      <c r="N526" s="4">
        <v>0</v>
      </c>
      <c r="O526" s="4">
        <v>2560.91</v>
      </c>
      <c r="P526" s="4">
        <v>2560.9299999999998</v>
      </c>
      <c r="Q526" s="4">
        <v>0</v>
      </c>
      <c r="R526" s="4">
        <v>0</v>
      </c>
      <c r="S526" s="4">
        <v>0</v>
      </c>
      <c r="T526" s="4">
        <v>2560.92</v>
      </c>
      <c r="U526" s="4">
        <v>0</v>
      </c>
      <c r="V526" s="4">
        <v>-62.03</v>
      </c>
      <c r="W526" s="4">
        <v>18.12</v>
      </c>
      <c r="X526" s="4">
        <v>2562.65</v>
      </c>
      <c r="Y526" s="4">
        <v>0</v>
      </c>
      <c r="Z526" s="4">
        <v>0</v>
      </c>
      <c r="AA526" s="4">
        <v>0</v>
      </c>
      <c r="AB526" s="4">
        <v>-62743.58</v>
      </c>
    </row>
    <row r="527" spans="1:28" x14ac:dyDescent="0.25">
      <c r="A527" t="s">
        <v>135</v>
      </c>
      <c r="B527" s="4">
        <v>18287.330000000002</v>
      </c>
      <c r="C527" s="4">
        <v>441.78</v>
      </c>
      <c r="D527" s="4">
        <v>441.46</v>
      </c>
      <c r="E527" s="4">
        <v>-362.16</v>
      </c>
      <c r="F527" s="4">
        <v>0</v>
      </c>
      <c r="G527" s="4">
        <v>303.79000000000002</v>
      </c>
      <c r="H527" s="4">
        <v>165.45</v>
      </c>
      <c r="I527" s="4">
        <v>0</v>
      </c>
      <c r="J527" s="4">
        <v>161.66999999999999</v>
      </c>
      <c r="K527" s="4">
        <v>157.86000000000001</v>
      </c>
      <c r="L527" s="4">
        <v>153.96</v>
      </c>
      <c r="M527" s="4">
        <v>0</v>
      </c>
      <c r="N527" s="4">
        <v>0</v>
      </c>
      <c r="O527" s="4">
        <v>150.06</v>
      </c>
      <c r="P527" s="4">
        <v>146.16</v>
      </c>
      <c r="Q527" s="4">
        <v>0</v>
      </c>
      <c r="R527" s="4">
        <v>0</v>
      </c>
      <c r="S527" s="4">
        <v>0</v>
      </c>
      <c r="T527" s="4">
        <v>142.22</v>
      </c>
      <c r="U527" s="4">
        <v>0</v>
      </c>
      <c r="V527" s="4">
        <v>12.29</v>
      </c>
      <c r="W527" s="4">
        <v>1.31</v>
      </c>
      <c r="X527" s="4">
        <v>272.88</v>
      </c>
      <c r="Y527" s="4">
        <v>0</v>
      </c>
      <c r="Z527" s="4">
        <v>0</v>
      </c>
      <c r="AA527" s="4">
        <v>0</v>
      </c>
      <c r="AB527" s="4">
        <v>20476.060000000001</v>
      </c>
    </row>
    <row r="528" spans="1:28" x14ac:dyDescent="0.25">
      <c r="A528" t="s">
        <v>136</v>
      </c>
      <c r="B528" s="4">
        <v>-37022.79</v>
      </c>
      <c r="C528" s="4">
        <v>-885.01</v>
      </c>
      <c r="D528" s="4">
        <v>-884.3</v>
      </c>
      <c r="E528" s="4">
        <v>329.48</v>
      </c>
      <c r="F528" s="4">
        <v>0</v>
      </c>
      <c r="G528" s="4">
        <v>-778.49</v>
      </c>
      <c r="H528" s="4">
        <v>-489</v>
      </c>
      <c r="I528" s="4">
        <v>0</v>
      </c>
      <c r="J528" s="4">
        <v>-479.98</v>
      </c>
      <c r="K528" s="4">
        <v>-470.83</v>
      </c>
      <c r="L528" s="4">
        <v>-461.51</v>
      </c>
      <c r="M528" s="4">
        <v>0</v>
      </c>
      <c r="N528" s="4">
        <v>0</v>
      </c>
      <c r="O528" s="4">
        <v>-452.17</v>
      </c>
      <c r="P528" s="4">
        <v>-442.86</v>
      </c>
      <c r="Q528" s="4">
        <v>0</v>
      </c>
      <c r="R528" s="4">
        <v>0</v>
      </c>
      <c r="S528" s="4">
        <v>0</v>
      </c>
      <c r="T528" s="4">
        <v>-433.45</v>
      </c>
      <c r="U528" s="4">
        <v>0</v>
      </c>
      <c r="V528" s="4">
        <v>-24.92</v>
      </c>
      <c r="W528" s="4">
        <v>-3.65</v>
      </c>
      <c r="X528" s="4">
        <v>-704.51</v>
      </c>
      <c r="Y528" s="4">
        <v>0</v>
      </c>
      <c r="Z528" s="4">
        <v>0</v>
      </c>
      <c r="AA528" s="4">
        <v>0</v>
      </c>
      <c r="AB528" s="4">
        <v>-43203.99</v>
      </c>
    </row>
    <row r="529" spans="1:28" x14ac:dyDescent="0.25">
      <c r="A529" t="s">
        <v>137</v>
      </c>
      <c r="B529" s="4">
        <v>-125345.12</v>
      </c>
      <c r="C529" s="4">
        <v>-3130.92</v>
      </c>
      <c r="D529" s="4">
        <v>-3133.47</v>
      </c>
      <c r="E529" s="4">
        <v>1424.1</v>
      </c>
      <c r="F529" s="4">
        <v>0</v>
      </c>
      <c r="G529" s="4">
        <v>-1680.19</v>
      </c>
      <c r="H529" s="4">
        <v>-1679.67</v>
      </c>
      <c r="I529" s="4">
        <v>0</v>
      </c>
      <c r="J529" s="4">
        <v>-1680.78</v>
      </c>
      <c r="K529" s="4">
        <v>-1681.38</v>
      </c>
      <c r="L529" s="4">
        <v>-1681.58</v>
      </c>
      <c r="M529" s="4">
        <v>0</v>
      </c>
      <c r="N529" s="4">
        <v>0</v>
      </c>
      <c r="O529" s="4">
        <v>-1681.77</v>
      </c>
      <c r="P529" s="4">
        <v>-1681.79</v>
      </c>
      <c r="Q529" s="4">
        <v>0</v>
      </c>
      <c r="R529" s="4">
        <v>0</v>
      </c>
      <c r="S529" s="4">
        <v>0</v>
      </c>
      <c r="T529" s="4">
        <v>-1681.79</v>
      </c>
      <c r="U529" s="4">
        <v>0</v>
      </c>
      <c r="V529" s="4">
        <v>-84.34</v>
      </c>
      <c r="W529" s="4">
        <v>-12.3</v>
      </c>
      <c r="X529" s="4">
        <v>-2574.5</v>
      </c>
      <c r="Y529" s="4">
        <v>0</v>
      </c>
      <c r="Z529" s="4">
        <v>0</v>
      </c>
      <c r="AA529" s="4">
        <v>0</v>
      </c>
      <c r="AB529" s="4">
        <v>-146305.5</v>
      </c>
    </row>
    <row r="530" spans="1:28" x14ac:dyDescent="0.25">
      <c r="A530" t="s">
        <v>196</v>
      </c>
      <c r="B530" s="4">
        <v>0.01</v>
      </c>
      <c r="C530" s="4">
        <v>-0.01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</row>
    <row r="531" spans="1:28" x14ac:dyDescent="0.25">
      <c r="A531" t="s">
        <v>138</v>
      </c>
      <c r="B531" s="4">
        <v>0.01</v>
      </c>
      <c r="C531" s="4">
        <v>-0.01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-0.05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-0.05</v>
      </c>
    </row>
    <row r="532" spans="1:28" x14ac:dyDescent="0.25">
      <c r="A532" t="s">
        <v>139</v>
      </c>
      <c r="B532" s="4">
        <v>187047.67</v>
      </c>
      <c r="C532" s="4">
        <v>-3501.16</v>
      </c>
      <c r="D532" s="4">
        <v>2050.48</v>
      </c>
      <c r="E532" s="4">
        <v>2100.67</v>
      </c>
      <c r="F532" s="4">
        <v>7056.16</v>
      </c>
      <c r="G532" s="4">
        <v>12762.96</v>
      </c>
      <c r="H532" s="4">
        <v>5776.69</v>
      </c>
      <c r="I532" s="4">
        <v>0</v>
      </c>
      <c r="J532" s="4">
        <v>5847.45</v>
      </c>
      <c r="K532" s="4">
        <v>5919.05</v>
      </c>
      <c r="L532" s="4">
        <v>5991.54</v>
      </c>
      <c r="M532" s="4">
        <v>0</v>
      </c>
      <c r="N532" s="4">
        <v>0</v>
      </c>
      <c r="O532" s="4">
        <v>6064.91</v>
      </c>
      <c r="P532" s="4">
        <v>6139.18</v>
      </c>
      <c r="Q532" s="4">
        <v>0</v>
      </c>
      <c r="R532" s="4">
        <v>0</v>
      </c>
      <c r="S532" s="4">
        <v>0</v>
      </c>
      <c r="T532" s="4">
        <v>-841.78</v>
      </c>
      <c r="U532" s="4">
        <v>0</v>
      </c>
      <c r="V532" s="4">
        <v>125.87</v>
      </c>
      <c r="W532" s="4">
        <v>37.25</v>
      </c>
      <c r="X532" s="4">
        <v>6294.7</v>
      </c>
      <c r="Y532" s="4">
        <v>0</v>
      </c>
      <c r="Z532" s="4">
        <v>0</v>
      </c>
      <c r="AA532" s="4">
        <v>0</v>
      </c>
      <c r="AB532" s="4">
        <v>248871.64</v>
      </c>
    </row>
    <row r="533" spans="1:28" x14ac:dyDescent="0.25">
      <c r="A533" t="s">
        <v>140</v>
      </c>
      <c r="B533" s="4">
        <v>-382854.98</v>
      </c>
      <c r="C533" s="4">
        <v>7166.3</v>
      </c>
      <c r="D533" s="4">
        <v>-6120.53</v>
      </c>
      <c r="E533" s="4">
        <v>-6246.78</v>
      </c>
      <c r="F533" s="4">
        <v>-14442.77</v>
      </c>
      <c r="G533" s="4">
        <v>-28094.55</v>
      </c>
      <c r="H533" s="4">
        <v>-13818.96</v>
      </c>
      <c r="I533" s="4">
        <v>0</v>
      </c>
      <c r="J533" s="4">
        <v>-13988.21</v>
      </c>
      <c r="K533" s="4">
        <v>-14159.51</v>
      </c>
      <c r="L533" s="4">
        <v>-14332.93</v>
      </c>
      <c r="M533" s="4">
        <v>0</v>
      </c>
      <c r="N533" s="4">
        <v>0</v>
      </c>
      <c r="O533" s="4">
        <v>-14508.44</v>
      </c>
      <c r="P533" s="4">
        <v>-14686.13</v>
      </c>
      <c r="Q533" s="4">
        <v>0</v>
      </c>
      <c r="R533" s="4">
        <v>0</v>
      </c>
      <c r="S533" s="4">
        <v>0</v>
      </c>
      <c r="T533" s="4">
        <v>-423.22</v>
      </c>
      <c r="U533" s="4">
        <v>0</v>
      </c>
      <c r="V533" s="4">
        <v>-257.61</v>
      </c>
      <c r="W533" s="4">
        <v>-89.94</v>
      </c>
      <c r="X533" s="4">
        <v>-15058.17</v>
      </c>
      <c r="Y533" s="4">
        <v>0</v>
      </c>
      <c r="Z533" s="4">
        <v>0</v>
      </c>
      <c r="AA533" s="4">
        <v>0</v>
      </c>
      <c r="AB533" s="4">
        <v>-531916.43000000005</v>
      </c>
    </row>
    <row r="534" spans="1:28" x14ac:dyDescent="0.25">
      <c r="A534" t="s">
        <v>141</v>
      </c>
      <c r="B534" s="4">
        <v>-2097419.4300000002</v>
      </c>
      <c r="C534" s="4">
        <v>8567.86</v>
      </c>
      <c r="D534" s="4">
        <v>38939.24</v>
      </c>
      <c r="E534" s="4">
        <v>39662.379999999997</v>
      </c>
      <c r="F534" s="4">
        <v>-79122.7</v>
      </c>
      <c r="G534" s="4">
        <v>-79122.710000000006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79122.710000000006</v>
      </c>
      <c r="U534" s="4">
        <v>0</v>
      </c>
      <c r="V534" s="4">
        <v>-1411.32</v>
      </c>
      <c r="W534" s="4">
        <v>5.43</v>
      </c>
      <c r="X534" s="4">
        <v>0</v>
      </c>
      <c r="Y534" s="4">
        <v>0</v>
      </c>
      <c r="Z534" s="4">
        <v>0</v>
      </c>
      <c r="AA534" s="4">
        <v>0</v>
      </c>
      <c r="AB534" s="4">
        <v>-2090778.54</v>
      </c>
    </row>
    <row r="535" spans="1:28" x14ac:dyDescent="0.25">
      <c r="A535" t="s">
        <v>142</v>
      </c>
      <c r="B535" s="4">
        <v>-3234716.59</v>
      </c>
      <c r="C535" s="4">
        <v>65820.75</v>
      </c>
      <c r="D535" s="4">
        <v>-100023.33</v>
      </c>
      <c r="E535" s="4">
        <v>5605.81</v>
      </c>
      <c r="F535" s="4">
        <v>0</v>
      </c>
      <c r="G535" s="4">
        <v>33856.03</v>
      </c>
      <c r="H535" s="4">
        <v>30063.95</v>
      </c>
      <c r="I535" s="4">
        <v>0</v>
      </c>
      <c r="J535" s="4">
        <v>44155.040000000001</v>
      </c>
      <c r="K535" s="4">
        <v>39117.410000000003</v>
      </c>
      <c r="L535" s="4">
        <v>50060.15</v>
      </c>
      <c r="M535" s="4">
        <v>0</v>
      </c>
      <c r="N535" s="4">
        <v>0</v>
      </c>
      <c r="O535" s="4">
        <v>22446.09</v>
      </c>
      <c r="P535" s="4">
        <v>54516.3</v>
      </c>
      <c r="Q535" s="4">
        <v>0</v>
      </c>
      <c r="R535" s="4">
        <v>0</v>
      </c>
      <c r="S535" s="4">
        <v>0</v>
      </c>
      <c r="T535" s="4">
        <v>-61465.75</v>
      </c>
      <c r="U535" s="4">
        <v>0</v>
      </c>
      <c r="V535" s="4">
        <v>-2176.56</v>
      </c>
      <c r="W535" s="4">
        <v>123.9</v>
      </c>
      <c r="X535" s="4">
        <v>26838.75</v>
      </c>
      <c r="Y535" s="4">
        <v>0</v>
      </c>
      <c r="Z535" s="4">
        <v>0</v>
      </c>
      <c r="AA535" s="4">
        <v>0</v>
      </c>
      <c r="AB535" s="4">
        <v>-3025778.05</v>
      </c>
    </row>
    <row r="536" spans="1:28" x14ac:dyDescent="0.25">
      <c r="A536" t="s">
        <v>143</v>
      </c>
      <c r="B536" s="4">
        <v>-6428.57</v>
      </c>
      <c r="C536" s="4">
        <v>0.21</v>
      </c>
      <c r="D536" s="4">
        <v>0</v>
      </c>
      <c r="E536" s="4">
        <v>-388.47</v>
      </c>
      <c r="F536" s="4">
        <v>0</v>
      </c>
      <c r="G536" s="4">
        <v>-131.30000000000001</v>
      </c>
      <c r="H536" s="4">
        <v>-342.93</v>
      </c>
      <c r="I536" s="4">
        <v>0</v>
      </c>
      <c r="J536" s="4">
        <v>-9374.14</v>
      </c>
      <c r="K536" s="4">
        <v>-196.37</v>
      </c>
      <c r="L536" s="4">
        <v>-178.25</v>
      </c>
      <c r="M536" s="4">
        <v>0</v>
      </c>
      <c r="N536" s="4">
        <v>0</v>
      </c>
      <c r="O536" s="4">
        <v>-177.35</v>
      </c>
      <c r="P536" s="4">
        <v>-180.13</v>
      </c>
      <c r="Q536" s="4">
        <v>0</v>
      </c>
      <c r="R536" s="4">
        <v>0</v>
      </c>
      <c r="S536" s="4">
        <v>-11933.88</v>
      </c>
      <c r="T536" s="4">
        <v>-179.16</v>
      </c>
      <c r="U536" s="4">
        <v>0</v>
      </c>
      <c r="V536" s="4">
        <v>-12.38</v>
      </c>
      <c r="W536" s="4">
        <v>-7.47</v>
      </c>
      <c r="X536" s="4">
        <v>-2622.87</v>
      </c>
      <c r="Y536" s="4">
        <v>0</v>
      </c>
      <c r="Z536" s="4">
        <v>0</v>
      </c>
      <c r="AA536" s="4">
        <v>0</v>
      </c>
      <c r="AB536" s="4">
        <v>-32153.06</v>
      </c>
    </row>
    <row r="537" spans="1:28" x14ac:dyDescent="0.25">
      <c r="A537" t="s">
        <v>144</v>
      </c>
      <c r="B537" s="4">
        <v>-186.31</v>
      </c>
      <c r="C537" s="4">
        <v>186.31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-0.12</v>
      </c>
      <c r="W537" s="4">
        <v>0.12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</row>
    <row r="538" spans="1:28" x14ac:dyDescent="0.25">
      <c r="A538" t="s">
        <v>145</v>
      </c>
      <c r="B538" s="4">
        <v>-427.43</v>
      </c>
      <c r="C538" s="4">
        <v>427.43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-0.28000000000000003</v>
      </c>
      <c r="W538" s="4">
        <v>0.28000000000000003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</row>
    <row r="539" spans="1:28" x14ac:dyDescent="0.25">
      <c r="A539" t="s">
        <v>146</v>
      </c>
      <c r="B539" s="4">
        <v>-553906.68999999994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-372.69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-554279.38</v>
      </c>
    </row>
    <row r="540" spans="1:28" x14ac:dyDescent="0.25">
      <c r="A540" t="s">
        <v>147</v>
      </c>
      <c r="B540" s="4">
        <v>-2424155.2200000002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-1631.14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-2425786.36</v>
      </c>
    </row>
    <row r="541" spans="1:28" x14ac:dyDescent="0.25">
      <c r="A541" t="s">
        <v>148</v>
      </c>
      <c r="B541" s="4">
        <v>0</v>
      </c>
      <c r="C541" s="4">
        <v>0</v>
      </c>
      <c r="D541" s="4">
        <v>0</v>
      </c>
      <c r="E541" s="4">
        <v>-50217.15</v>
      </c>
      <c r="F541" s="4">
        <v>0</v>
      </c>
      <c r="G541" s="4">
        <v>-19958.12</v>
      </c>
      <c r="H541" s="4">
        <v>-19958.12</v>
      </c>
      <c r="I541" s="4">
        <v>0</v>
      </c>
      <c r="J541" s="4">
        <v>-19958.13</v>
      </c>
      <c r="K541" s="4">
        <v>-19958.099999999999</v>
      </c>
      <c r="L541" s="4">
        <v>-19958.13</v>
      </c>
      <c r="M541" s="4">
        <v>0</v>
      </c>
      <c r="N541" s="4">
        <v>0</v>
      </c>
      <c r="O541" s="4">
        <v>-19958.11</v>
      </c>
      <c r="P541" s="4">
        <v>-19958.13</v>
      </c>
      <c r="Q541" s="4">
        <v>0</v>
      </c>
      <c r="R541" s="4">
        <v>0</v>
      </c>
      <c r="S541" s="4">
        <v>0</v>
      </c>
      <c r="T541" s="4">
        <v>-19958.099999999999</v>
      </c>
      <c r="U541" s="4">
        <v>0</v>
      </c>
      <c r="V541" s="4">
        <v>0</v>
      </c>
      <c r="W541" s="4">
        <v>-141.22999999999999</v>
      </c>
      <c r="X541" s="4">
        <v>-19971.55</v>
      </c>
      <c r="Y541" s="4">
        <v>0</v>
      </c>
      <c r="Z541" s="4">
        <v>0</v>
      </c>
      <c r="AA541" s="4">
        <v>0</v>
      </c>
      <c r="AB541" s="4">
        <v>-229994.87</v>
      </c>
    </row>
    <row r="542" spans="1:28" x14ac:dyDescent="0.25">
      <c r="A542" t="s">
        <v>149</v>
      </c>
      <c r="B542" s="4">
        <v>0</v>
      </c>
      <c r="C542" s="4">
        <v>0</v>
      </c>
      <c r="D542" s="4">
        <v>0</v>
      </c>
      <c r="E542" s="4">
        <v>50217.15</v>
      </c>
      <c r="F542" s="4">
        <v>0</v>
      </c>
      <c r="G542" s="4">
        <v>19958.12</v>
      </c>
      <c r="H542" s="4">
        <v>19958.12</v>
      </c>
      <c r="I542" s="4">
        <v>0</v>
      </c>
      <c r="J542" s="4">
        <v>19958.13</v>
      </c>
      <c r="K542" s="4">
        <v>19958.099999999999</v>
      </c>
      <c r="L542" s="4">
        <v>19958.13</v>
      </c>
      <c r="M542" s="4">
        <v>0</v>
      </c>
      <c r="N542" s="4">
        <v>0</v>
      </c>
      <c r="O542" s="4">
        <v>19958.11</v>
      </c>
      <c r="P542" s="4">
        <v>19958.13</v>
      </c>
      <c r="Q542" s="4">
        <v>0</v>
      </c>
      <c r="R542" s="4">
        <v>0</v>
      </c>
      <c r="S542" s="4">
        <v>0</v>
      </c>
      <c r="T542" s="4">
        <v>19958.099999999999</v>
      </c>
      <c r="U542" s="4">
        <v>0</v>
      </c>
      <c r="V542" s="4">
        <v>0</v>
      </c>
      <c r="W542" s="4">
        <v>141.22999999999999</v>
      </c>
      <c r="X542" s="4">
        <v>19971.55</v>
      </c>
      <c r="Y542" s="4">
        <v>0</v>
      </c>
      <c r="Z542" s="4">
        <v>0</v>
      </c>
      <c r="AA542" s="4">
        <v>0</v>
      </c>
      <c r="AB542" s="4">
        <v>229994.87</v>
      </c>
    </row>
    <row r="543" spans="1:28" x14ac:dyDescent="0.25">
      <c r="A543" t="s">
        <v>150</v>
      </c>
      <c r="B543" s="4">
        <v>-12710.35</v>
      </c>
      <c r="C543" s="4">
        <v>3177.59</v>
      </c>
      <c r="D543" s="4">
        <v>3177.59</v>
      </c>
      <c r="E543" s="4">
        <v>3177.58</v>
      </c>
      <c r="F543" s="4">
        <v>0</v>
      </c>
      <c r="G543" s="4">
        <v>3177.59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0.06</v>
      </c>
      <c r="T543" s="4">
        <v>-0.01</v>
      </c>
      <c r="U543" s="4">
        <v>0</v>
      </c>
      <c r="V543" s="4">
        <v>-8.5500000000000007</v>
      </c>
      <c r="W543" s="4">
        <v>8.5500000000000007</v>
      </c>
      <c r="X543" s="4">
        <v>0</v>
      </c>
      <c r="Y543" s="4">
        <v>0</v>
      </c>
      <c r="Z543" s="4">
        <v>0</v>
      </c>
      <c r="AA543" s="4">
        <v>0</v>
      </c>
      <c r="AB543" s="4">
        <v>0.05</v>
      </c>
    </row>
    <row r="544" spans="1:28" x14ac:dyDescent="0.25">
      <c r="A544" t="s">
        <v>151</v>
      </c>
      <c r="B544" s="4">
        <v>-729327.43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-490.76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-729818.19</v>
      </c>
    </row>
    <row r="545" spans="1:28" x14ac:dyDescent="0.25">
      <c r="A545" t="s">
        <v>152</v>
      </c>
      <c r="B545" s="4">
        <v>-443505.54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-214426.49</v>
      </c>
      <c r="P545" s="4">
        <v>214426.49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-298.43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-443803.97</v>
      </c>
    </row>
    <row r="546" spans="1:28" x14ac:dyDescent="0.25">
      <c r="A546" t="s">
        <v>70</v>
      </c>
      <c r="B546" s="4">
        <v>-25013.279999999999</v>
      </c>
      <c r="C546" s="4">
        <v>4169.38</v>
      </c>
      <c r="D546" s="4">
        <v>4169.3900000000003</v>
      </c>
      <c r="E546" s="4">
        <v>4169.38</v>
      </c>
      <c r="F546" s="4">
        <v>0</v>
      </c>
      <c r="G546" s="4">
        <v>4169.38</v>
      </c>
      <c r="H546" s="4">
        <v>4169.38</v>
      </c>
      <c r="I546" s="4">
        <v>0</v>
      </c>
      <c r="J546" s="4">
        <v>-46069.93</v>
      </c>
      <c r="K546" s="4">
        <v>4186.3599999999997</v>
      </c>
      <c r="L546" s="4">
        <v>4186.3599999999997</v>
      </c>
      <c r="M546" s="4">
        <v>0</v>
      </c>
      <c r="N546" s="4">
        <v>0</v>
      </c>
      <c r="O546" s="4">
        <v>4186.3500000000004</v>
      </c>
      <c r="P546" s="4">
        <v>4186.37</v>
      </c>
      <c r="Q546" s="4">
        <v>0</v>
      </c>
      <c r="R546" s="4">
        <v>0</v>
      </c>
      <c r="S546" s="4">
        <v>0</v>
      </c>
      <c r="T546" s="4">
        <v>4186.3500000000004</v>
      </c>
      <c r="U546" s="4">
        <v>0</v>
      </c>
      <c r="V546" s="4">
        <v>-16.829999999999998</v>
      </c>
      <c r="W546" s="4">
        <v>-2.88</v>
      </c>
      <c r="X546" s="4">
        <v>4189.17</v>
      </c>
      <c r="Y546" s="4">
        <v>0</v>
      </c>
      <c r="Z546" s="4">
        <v>0</v>
      </c>
      <c r="AA546" s="4">
        <v>0</v>
      </c>
      <c r="AB546" s="4">
        <v>-25135.05</v>
      </c>
    </row>
    <row r="547" spans="1:28" x14ac:dyDescent="0.25">
      <c r="A547" t="s">
        <v>153</v>
      </c>
      <c r="B547" s="4">
        <v>-31233.39</v>
      </c>
      <c r="C547" s="4">
        <v>-29812.9</v>
      </c>
      <c r="D547" s="4">
        <v>-5209.75</v>
      </c>
      <c r="E547" s="4">
        <v>-4162.43</v>
      </c>
      <c r="F547" s="4">
        <v>0</v>
      </c>
      <c r="G547" s="4">
        <v>-4732.7700000000004</v>
      </c>
      <c r="H547" s="4">
        <v>0</v>
      </c>
      <c r="I547" s="4">
        <v>0</v>
      </c>
      <c r="J547" s="4">
        <v>-2987.4</v>
      </c>
      <c r="K547" s="4">
        <v>-5275.95</v>
      </c>
      <c r="L547" s="4">
        <v>0</v>
      </c>
      <c r="M547" s="4">
        <v>0</v>
      </c>
      <c r="N547" s="4">
        <v>0</v>
      </c>
      <c r="O547" s="4">
        <v>-18647.95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-21.02</v>
      </c>
      <c r="W547" s="4">
        <v>-47.66</v>
      </c>
      <c r="X547" s="4">
        <v>-17434.71</v>
      </c>
      <c r="Y547" s="4">
        <v>0</v>
      </c>
      <c r="Z547" s="4">
        <v>0</v>
      </c>
      <c r="AA547" s="4">
        <v>0</v>
      </c>
      <c r="AB547" s="4">
        <v>-119565.93</v>
      </c>
    </row>
    <row r="548" spans="1:28" x14ac:dyDescent="0.25">
      <c r="A548" t="s">
        <v>154</v>
      </c>
      <c r="B548" s="4">
        <v>1760.72</v>
      </c>
      <c r="C548" s="4">
        <v>146.72</v>
      </c>
      <c r="D548" s="4">
        <v>146.72999999999999</v>
      </c>
      <c r="E548" s="4">
        <v>146.72999999999999</v>
      </c>
      <c r="F548" s="4">
        <v>0</v>
      </c>
      <c r="G548" s="4">
        <v>146.72999999999999</v>
      </c>
      <c r="H548" s="4">
        <v>146.72999999999999</v>
      </c>
      <c r="I548" s="4">
        <v>0</v>
      </c>
      <c r="J548" s="4">
        <v>146.72</v>
      </c>
      <c r="K548" s="4">
        <v>146.72999999999999</v>
      </c>
      <c r="L548" s="4">
        <v>146.72999999999999</v>
      </c>
      <c r="M548" s="4">
        <v>0</v>
      </c>
      <c r="N548" s="4">
        <v>0</v>
      </c>
      <c r="O548" s="4">
        <v>146.72</v>
      </c>
      <c r="P548" s="4">
        <v>146.72999999999999</v>
      </c>
      <c r="Q548" s="4">
        <v>0</v>
      </c>
      <c r="R548" s="4">
        <v>0</v>
      </c>
      <c r="S548" s="4">
        <v>-17474.400000000001</v>
      </c>
      <c r="T548" s="4">
        <v>146.72</v>
      </c>
      <c r="U548" s="4">
        <v>0</v>
      </c>
      <c r="V548" s="4">
        <v>-10.58</v>
      </c>
      <c r="W548" s="4">
        <v>1.1000000000000001</v>
      </c>
      <c r="X548" s="4">
        <v>146.82</v>
      </c>
      <c r="Y548" s="4">
        <v>0</v>
      </c>
      <c r="Z548" s="4">
        <v>0</v>
      </c>
      <c r="AA548" s="4">
        <v>0</v>
      </c>
      <c r="AB548" s="4">
        <v>-13962.35</v>
      </c>
    </row>
    <row r="549" spans="1:28" x14ac:dyDescent="0.25">
      <c r="A549" t="s">
        <v>155</v>
      </c>
      <c r="B549" s="4">
        <v>274.48</v>
      </c>
      <c r="C549" s="4">
        <v>22.88</v>
      </c>
      <c r="D549" s="4">
        <v>22.86</v>
      </c>
      <c r="E549" s="4">
        <v>22.88</v>
      </c>
      <c r="F549" s="4">
        <v>0</v>
      </c>
      <c r="G549" s="4">
        <v>22.87</v>
      </c>
      <c r="H549" s="4">
        <v>22.88</v>
      </c>
      <c r="I549" s="4">
        <v>0</v>
      </c>
      <c r="J549" s="4">
        <v>22.88</v>
      </c>
      <c r="K549" s="4">
        <v>22.87</v>
      </c>
      <c r="L549" s="4">
        <v>22.86</v>
      </c>
      <c r="M549" s="4">
        <v>0</v>
      </c>
      <c r="N549" s="4">
        <v>0</v>
      </c>
      <c r="O549" s="4">
        <v>22.88</v>
      </c>
      <c r="P549" s="4">
        <v>22.87</v>
      </c>
      <c r="Q549" s="4">
        <v>0</v>
      </c>
      <c r="R549" s="4">
        <v>0</v>
      </c>
      <c r="S549" s="4">
        <v>-2722.09</v>
      </c>
      <c r="T549" s="4">
        <v>22.88</v>
      </c>
      <c r="U549" s="4">
        <v>0</v>
      </c>
      <c r="V549" s="4">
        <v>-1.65</v>
      </c>
      <c r="W549" s="4">
        <v>0.17</v>
      </c>
      <c r="X549" s="4">
        <v>22.89</v>
      </c>
      <c r="Y549" s="4">
        <v>0</v>
      </c>
      <c r="Z549" s="4">
        <v>0</v>
      </c>
      <c r="AA549" s="4">
        <v>0</v>
      </c>
      <c r="AB549" s="4">
        <v>-2174.59</v>
      </c>
    </row>
    <row r="550" spans="1:28" x14ac:dyDescent="0.25">
      <c r="A550" t="s">
        <v>156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-241010.2</v>
      </c>
      <c r="H550" s="4">
        <v>-81508.320000000007</v>
      </c>
      <c r="I550" s="4">
        <v>0</v>
      </c>
      <c r="J550" s="4">
        <v>-82047.02</v>
      </c>
      <c r="K550" s="4">
        <v>-82614.789999999994</v>
      </c>
      <c r="L550" s="4">
        <v>-83179.98</v>
      </c>
      <c r="M550" s="4">
        <v>0</v>
      </c>
      <c r="N550" s="4">
        <v>0</v>
      </c>
      <c r="O550" s="4">
        <v>-83752.44</v>
      </c>
      <c r="P550" s="4">
        <v>-84331.61</v>
      </c>
      <c r="Q550" s="4">
        <v>0</v>
      </c>
      <c r="R550" s="4">
        <v>0</v>
      </c>
      <c r="S550" s="4">
        <v>0</v>
      </c>
      <c r="T550" s="4">
        <v>-84919.12</v>
      </c>
      <c r="U550" s="4">
        <v>0</v>
      </c>
      <c r="V550" s="4">
        <v>0</v>
      </c>
      <c r="W550" s="4">
        <v>-554.03</v>
      </c>
      <c r="X550" s="4">
        <v>-85560.3</v>
      </c>
      <c r="Y550" s="4">
        <v>0</v>
      </c>
      <c r="Z550" s="4">
        <v>0</v>
      </c>
      <c r="AA550" s="4">
        <v>0</v>
      </c>
      <c r="AB550" s="4">
        <v>-909477.81</v>
      </c>
    </row>
    <row r="551" spans="1:28" x14ac:dyDescent="0.25">
      <c r="A551" t="s">
        <v>157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99722.75</v>
      </c>
      <c r="H551" s="4">
        <v>33725.67</v>
      </c>
      <c r="I551" s="4">
        <v>0</v>
      </c>
      <c r="J551" s="4">
        <v>33948.58</v>
      </c>
      <c r="K551" s="4">
        <v>34183.519999999997</v>
      </c>
      <c r="L551" s="4">
        <v>34417.370000000003</v>
      </c>
      <c r="M551" s="4">
        <v>0</v>
      </c>
      <c r="N551" s="4">
        <v>0</v>
      </c>
      <c r="O551" s="4">
        <v>34654.230000000003</v>
      </c>
      <c r="P551" s="4">
        <v>34893.870000000003</v>
      </c>
      <c r="Q551" s="4">
        <v>0</v>
      </c>
      <c r="R551" s="4">
        <v>0</v>
      </c>
      <c r="S551" s="4">
        <v>0</v>
      </c>
      <c r="T551" s="4">
        <v>35136.980000000003</v>
      </c>
      <c r="U551" s="4">
        <v>0</v>
      </c>
      <c r="V551" s="4">
        <v>0</v>
      </c>
      <c r="W551" s="4">
        <v>229.23</v>
      </c>
      <c r="X551" s="4">
        <v>35402.29</v>
      </c>
      <c r="Y551" s="4">
        <v>0</v>
      </c>
      <c r="Z551" s="4">
        <v>0</v>
      </c>
      <c r="AA551" s="4">
        <v>0</v>
      </c>
      <c r="AB551" s="4">
        <v>376314.49</v>
      </c>
    </row>
    <row r="552" spans="1:28" x14ac:dyDescent="0.25">
      <c r="A552" t="s">
        <v>158</v>
      </c>
      <c r="B552" s="4">
        <v>1320084.68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3162.21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-158.77000000000001</v>
      </c>
      <c r="Q552" s="4">
        <v>0</v>
      </c>
      <c r="R552" s="4">
        <v>0</v>
      </c>
      <c r="S552" s="4">
        <v>-0.05</v>
      </c>
      <c r="T552" s="4">
        <v>-211.71</v>
      </c>
      <c r="U552" s="4">
        <v>0</v>
      </c>
      <c r="V552" s="4">
        <v>888.25</v>
      </c>
      <c r="W552" s="4">
        <v>1.88</v>
      </c>
      <c r="X552" s="4">
        <v>-420.65</v>
      </c>
      <c r="Y552" s="4">
        <v>0</v>
      </c>
      <c r="Z552" s="4">
        <v>0</v>
      </c>
      <c r="AA552" s="4">
        <v>0</v>
      </c>
      <c r="AB552" s="4">
        <v>1323345.8400000001</v>
      </c>
    </row>
    <row r="553" spans="1:28" x14ac:dyDescent="0.25">
      <c r="A553" t="s">
        <v>159</v>
      </c>
      <c r="B553" s="4">
        <v>-5812173.1500000004</v>
      </c>
      <c r="C553" s="4">
        <v>-176.51</v>
      </c>
      <c r="D553" s="4">
        <v>-647.67999999999995</v>
      </c>
      <c r="E553" s="4">
        <v>-1281.26</v>
      </c>
      <c r="F553" s="4">
        <v>0</v>
      </c>
      <c r="G553" s="4">
        <v>-374.97</v>
      </c>
      <c r="H553" s="4">
        <v>-832.21</v>
      </c>
      <c r="I553" s="4">
        <v>0</v>
      </c>
      <c r="J553" s="4">
        <v>-1779.31</v>
      </c>
      <c r="K553" s="4">
        <v>-586.54999999999995</v>
      </c>
      <c r="L553" s="4">
        <v>-1075.43</v>
      </c>
      <c r="M553" s="4">
        <v>0</v>
      </c>
      <c r="N553" s="4">
        <v>0</v>
      </c>
      <c r="O553" s="4">
        <v>-1545.27</v>
      </c>
      <c r="P553" s="4">
        <v>-1965.89</v>
      </c>
      <c r="Q553" s="4">
        <v>0</v>
      </c>
      <c r="R553" s="4">
        <v>0</v>
      </c>
      <c r="S553" s="4">
        <v>0</v>
      </c>
      <c r="T553" s="4">
        <v>-735.83</v>
      </c>
      <c r="U553" s="4">
        <v>0</v>
      </c>
      <c r="V553" s="4">
        <v>-3910.89</v>
      </c>
      <c r="W553" s="4">
        <v>-7.39</v>
      </c>
      <c r="X553" s="4">
        <v>-1129.6199999999999</v>
      </c>
      <c r="Y553" s="4">
        <v>0</v>
      </c>
      <c r="Z553" s="4">
        <v>0</v>
      </c>
      <c r="AA553" s="4">
        <v>0</v>
      </c>
      <c r="AB553" s="4">
        <v>-5828221.96</v>
      </c>
    </row>
    <row r="554" spans="1:28" x14ac:dyDescent="0.25">
      <c r="A554" t="s">
        <v>160</v>
      </c>
      <c r="B554" s="4">
        <v>-13518952.529999999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-9096.61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-13528049.140000001</v>
      </c>
    </row>
    <row r="555" spans="1:28" x14ac:dyDescent="0.25">
      <c r="A555" t="s">
        <v>161</v>
      </c>
      <c r="B555" s="4">
        <v>-274092.37</v>
      </c>
      <c r="C555" s="4">
        <v>-577.79999999999995</v>
      </c>
      <c r="D555" s="4">
        <v>1036.99</v>
      </c>
      <c r="E555" s="4">
        <v>1281.26</v>
      </c>
      <c r="F555" s="4">
        <v>0</v>
      </c>
      <c r="G555" s="4">
        <v>374.98</v>
      </c>
      <c r="H555" s="4">
        <v>832.2</v>
      </c>
      <c r="I555" s="4">
        <v>0</v>
      </c>
      <c r="J555" s="4">
        <v>-2431281.65</v>
      </c>
      <c r="K555" s="4">
        <v>586.55999999999995</v>
      </c>
      <c r="L555" s="4">
        <v>1075.43</v>
      </c>
      <c r="M555" s="4">
        <v>0</v>
      </c>
      <c r="N555" s="4">
        <v>0</v>
      </c>
      <c r="O555" s="4">
        <v>-22560.9</v>
      </c>
      <c r="P555" s="4">
        <v>-10176.6</v>
      </c>
      <c r="Q555" s="4">
        <v>0</v>
      </c>
      <c r="R555" s="4">
        <v>0</v>
      </c>
      <c r="S555" s="4">
        <v>0</v>
      </c>
      <c r="T555" s="4">
        <v>-11466.68</v>
      </c>
      <c r="U555" s="4">
        <v>0</v>
      </c>
      <c r="V555" s="4">
        <v>-184.43</v>
      </c>
      <c r="W555" s="4">
        <v>-1662.62</v>
      </c>
      <c r="X555" s="4">
        <v>-11141.42</v>
      </c>
      <c r="Y555" s="4">
        <v>0</v>
      </c>
      <c r="Z555" s="4">
        <v>0</v>
      </c>
      <c r="AA555" s="4">
        <v>0</v>
      </c>
      <c r="AB555" s="4">
        <v>-2757957.05</v>
      </c>
    </row>
    <row r="556" spans="1:28" x14ac:dyDescent="0.25">
      <c r="A556" t="s">
        <v>162</v>
      </c>
      <c r="B556" s="4">
        <v>-158942.79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-106.95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-159049.74</v>
      </c>
    </row>
    <row r="557" spans="1:28" x14ac:dyDescent="0.25">
      <c r="A557" t="s">
        <v>163</v>
      </c>
      <c r="B557" s="4">
        <v>-15813.86</v>
      </c>
      <c r="C557" s="4">
        <v>147.80000000000001</v>
      </c>
      <c r="D557" s="4">
        <v>147.79</v>
      </c>
      <c r="E557" s="4">
        <v>147.79</v>
      </c>
      <c r="F557" s="4">
        <v>0</v>
      </c>
      <c r="G557" s="4">
        <v>147.80000000000001</v>
      </c>
      <c r="H557" s="4">
        <v>147.79</v>
      </c>
      <c r="I557" s="4">
        <v>0</v>
      </c>
      <c r="J557" s="4">
        <v>147.79</v>
      </c>
      <c r="K557" s="4">
        <v>147.79</v>
      </c>
      <c r="L557" s="4">
        <v>147.80000000000001</v>
      </c>
      <c r="M557" s="4">
        <v>0</v>
      </c>
      <c r="N557" s="4">
        <v>0</v>
      </c>
      <c r="O557" s="4">
        <v>147.80000000000001</v>
      </c>
      <c r="P557" s="4">
        <v>147.78</v>
      </c>
      <c r="Q557" s="4">
        <v>0</v>
      </c>
      <c r="R557" s="4">
        <v>0</v>
      </c>
      <c r="S557" s="4">
        <v>-0.05</v>
      </c>
      <c r="T557" s="4">
        <v>147.79</v>
      </c>
      <c r="U557" s="4">
        <v>0</v>
      </c>
      <c r="V557" s="4">
        <v>-10.64</v>
      </c>
      <c r="W557" s="4">
        <v>1.1000000000000001</v>
      </c>
      <c r="X557" s="4">
        <v>147.88999999999999</v>
      </c>
      <c r="Y557" s="4">
        <v>0</v>
      </c>
      <c r="Z557" s="4">
        <v>0</v>
      </c>
      <c r="AA557" s="4">
        <v>0</v>
      </c>
      <c r="AB557" s="4">
        <v>-14049.84</v>
      </c>
    </row>
    <row r="558" spans="1:28" x14ac:dyDescent="0.25">
      <c r="A558" t="s">
        <v>71</v>
      </c>
      <c r="B558" s="4">
        <v>-1188243.08</v>
      </c>
      <c r="C558" s="4">
        <v>-7528.45</v>
      </c>
      <c r="D558" s="4">
        <v>-7525.11</v>
      </c>
      <c r="E558" s="4">
        <v>-13709.47</v>
      </c>
      <c r="F558" s="4">
        <v>0</v>
      </c>
      <c r="G558" s="4">
        <v>-9355.44</v>
      </c>
      <c r="H558" s="4">
        <v>-9587.39</v>
      </c>
      <c r="I558" s="4">
        <v>0</v>
      </c>
      <c r="J558" s="4">
        <v>-6291.1</v>
      </c>
      <c r="K558" s="4">
        <v>-9586.85</v>
      </c>
      <c r="L558" s="4">
        <v>-9589.25</v>
      </c>
      <c r="M558" s="4">
        <v>0</v>
      </c>
      <c r="N558" s="4">
        <v>0</v>
      </c>
      <c r="O558" s="4">
        <v>-9587.02</v>
      </c>
      <c r="P558" s="4">
        <v>-9586.44</v>
      </c>
      <c r="Q558" s="4">
        <v>0</v>
      </c>
      <c r="R558" s="4">
        <v>0</v>
      </c>
      <c r="S558" s="4">
        <v>8510.43</v>
      </c>
      <c r="T558" s="4">
        <v>-9587.6200000000008</v>
      </c>
      <c r="U558" s="4">
        <v>0</v>
      </c>
      <c r="V558" s="4">
        <v>-793.82</v>
      </c>
      <c r="W558" s="4">
        <v>-68.569999999999993</v>
      </c>
      <c r="X558" s="4">
        <v>-9593.98</v>
      </c>
      <c r="Y558" s="4">
        <v>0</v>
      </c>
      <c r="Z558" s="4">
        <v>0</v>
      </c>
      <c r="AA558" s="4">
        <v>0</v>
      </c>
      <c r="AB558" s="4">
        <v>-1292123.1599999999</v>
      </c>
    </row>
    <row r="559" spans="1:28" x14ac:dyDescent="0.25">
      <c r="A559" t="s">
        <v>72</v>
      </c>
      <c r="B559" s="4">
        <v>331151.77</v>
      </c>
      <c r="C559" s="4">
        <v>0</v>
      </c>
      <c r="D559" s="4">
        <v>0</v>
      </c>
      <c r="E559" s="4">
        <v>3368.7</v>
      </c>
      <c r="F559" s="4">
        <v>0</v>
      </c>
      <c r="G559" s="4">
        <v>0</v>
      </c>
      <c r="H559" s="4">
        <v>0</v>
      </c>
      <c r="I559" s="4">
        <v>0</v>
      </c>
      <c r="J559" s="4">
        <v>3368.66</v>
      </c>
      <c r="K559" s="4">
        <v>0</v>
      </c>
      <c r="L559" s="4">
        <v>0</v>
      </c>
      <c r="M559" s="4">
        <v>0</v>
      </c>
      <c r="N559" s="4">
        <v>0</v>
      </c>
      <c r="O559" s="4">
        <v>3368.68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222.83</v>
      </c>
      <c r="W559" s="4">
        <v>6.79</v>
      </c>
      <c r="X559" s="4">
        <v>-590277.36</v>
      </c>
      <c r="Y559" s="4">
        <v>0</v>
      </c>
      <c r="Z559" s="4">
        <v>0</v>
      </c>
      <c r="AA559" s="4">
        <v>0</v>
      </c>
      <c r="AB559" s="4">
        <v>-248789.93</v>
      </c>
    </row>
    <row r="560" spans="1:28" x14ac:dyDescent="0.25">
      <c r="A560" t="s">
        <v>73</v>
      </c>
      <c r="B560" s="4">
        <v>172281.25</v>
      </c>
      <c r="C560" s="4">
        <v>0</v>
      </c>
      <c r="D560" s="4">
        <v>0</v>
      </c>
      <c r="E560" s="4">
        <v>-44160.52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115.93</v>
      </c>
      <c r="W560" s="4">
        <v>-29.71</v>
      </c>
      <c r="X560" s="4">
        <v>0</v>
      </c>
      <c r="Y560" s="4">
        <v>0</v>
      </c>
      <c r="Z560" s="4">
        <v>0</v>
      </c>
      <c r="AA560" s="4">
        <v>0</v>
      </c>
      <c r="AB560" s="4">
        <v>128206.95</v>
      </c>
    </row>
    <row r="561" spans="1:28" x14ac:dyDescent="0.25">
      <c r="A561" t="s">
        <v>74</v>
      </c>
      <c r="B561" s="4">
        <v>963236.77</v>
      </c>
      <c r="C561" s="4">
        <v>2167.69</v>
      </c>
      <c r="D561" s="4">
        <v>-2353.7600000000002</v>
      </c>
      <c r="E561" s="4">
        <v>-4947.8100000000004</v>
      </c>
      <c r="F561" s="4">
        <v>0</v>
      </c>
      <c r="G561" s="4">
        <v>455.48</v>
      </c>
      <c r="H561" s="4">
        <v>265.19</v>
      </c>
      <c r="I561" s="4">
        <v>0</v>
      </c>
      <c r="J561" s="4">
        <v>3632198.32</v>
      </c>
      <c r="K561" s="4">
        <v>776.43</v>
      </c>
      <c r="L561" s="4">
        <v>18701.82</v>
      </c>
      <c r="M561" s="4">
        <v>0</v>
      </c>
      <c r="N561" s="4">
        <v>0</v>
      </c>
      <c r="O561" s="4">
        <v>17518.78</v>
      </c>
      <c r="P561" s="4">
        <v>14685.57</v>
      </c>
      <c r="Q561" s="4">
        <v>0</v>
      </c>
      <c r="R561" s="4">
        <v>0</v>
      </c>
      <c r="S561" s="4">
        <v>0</v>
      </c>
      <c r="T561" s="4">
        <v>19953.75</v>
      </c>
      <c r="U561" s="4">
        <v>0</v>
      </c>
      <c r="V561" s="4">
        <v>648.13</v>
      </c>
      <c r="W561" s="4">
        <v>2489.23</v>
      </c>
      <c r="X561" s="4">
        <v>19173.990000000002</v>
      </c>
      <c r="Y561" s="4">
        <v>0</v>
      </c>
      <c r="Z561" s="4">
        <v>0</v>
      </c>
      <c r="AA561" s="4">
        <v>0</v>
      </c>
      <c r="AB561" s="4">
        <v>4684969.58</v>
      </c>
    </row>
    <row r="562" spans="1:28" x14ac:dyDescent="0.25">
      <c r="A562" t="s">
        <v>164</v>
      </c>
      <c r="B562" s="4">
        <v>-11416.57</v>
      </c>
      <c r="C562" s="4">
        <v>951.39</v>
      </c>
      <c r="D562" s="4">
        <v>951.37</v>
      </c>
      <c r="E562" s="4">
        <v>951.41</v>
      </c>
      <c r="F562" s="4">
        <v>0</v>
      </c>
      <c r="G562" s="4">
        <v>951.36</v>
      </c>
      <c r="H562" s="4">
        <v>951.41</v>
      </c>
      <c r="I562" s="4">
        <v>0</v>
      </c>
      <c r="J562" s="4">
        <v>951.39</v>
      </c>
      <c r="K562" s="4">
        <v>951.38</v>
      </c>
      <c r="L562" s="4">
        <v>951.4</v>
      </c>
      <c r="M562" s="4">
        <v>0</v>
      </c>
      <c r="N562" s="4">
        <v>0</v>
      </c>
      <c r="O562" s="4">
        <v>951.37</v>
      </c>
      <c r="P562" s="4">
        <v>951.42</v>
      </c>
      <c r="Q562" s="4">
        <v>0</v>
      </c>
      <c r="R562" s="4">
        <v>0</v>
      </c>
      <c r="S562" s="4">
        <v>0</v>
      </c>
      <c r="T562" s="4">
        <v>951.37</v>
      </c>
      <c r="U562" s="4">
        <v>0</v>
      </c>
      <c r="V562" s="4">
        <v>-7.69</v>
      </c>
      <c r="W562" s="4">
        <v>7.05</v>
      </c>
      <c r="X562" s="4">
        <v>951.95</v>
      </c>
      <c r="Y562" s="4">
        <v>0</v>
      </c>
      <c r="Z562" s="4">
        <v>0</v>
      </c>
      <c r="AA562" s="4">
        <v>0</v>
      </c>
      <c r="AB562" s="4">
        <v>0.01</v>
      </c>
    </row>
    <row r="563" spans="1:28" x14ac:dyDescent="0.25">
      <c r="A563" t="s">
        <v>75</v>
      </c>
      <c r="B563" s="4">
        <v>20040.939999999999</v>
      </c>
      <c r="C563" s="4">
        <v>3405.87</v>
      </c>
      <c r="D563" s="4">
        <v>7066.38</v>
      </c>
      <c r="E563" s="4">
        <v>1516.57</v>
      </c>
      <c r="F563" s="4">
        <v>0</v>
      </c>
      <c r="G563" s="4">
        <v>993.94</v>
      </c>
      <c r="H563" s="4">
        <v>289.92</v>
      </c>
      <c r="I563" s="4">
        <v>0</v>
      </c>
      <c r="J563" s="4">
        <v>28068.32</v>
      </c>
      <c r="K563" s="4">
        <v>410.99</v>
      </c>
      <c r="L563" s="4">
        <v>-44.86</v>
      </c>
      <c r="M563" s="4">
        <v>0</v>
      </c>
      <c r="N563" s="4">
        <v>0</v>
      </c>
      <c r="O563" s="4">
        <v>2159.11</v>
      </c>
      <c r="P563" s="4">
        <v>209.98</v>
      </c>
      <c r="Q563" s="4">
        <v>0</v>
      </c>
      <c r="R563" s="4">
        <v>0</v>
      </c>
      <c r="S563" s="4">
        <v>-0.01</v>
      </c>
      <c r="T563" s="4">
        <v>1036.68</v>
      </c>
      <c r="U563" s="4">
        <v>0</v>
      </c>
      <c r="V563" s="4">
        <v>13.48</v>
      </c>
      <c r="W563" s="4">
        <v>30.36</v>
      </c>
      <c r="X563" s="4">
        <v>-148.32</v>
      </c>
      <c r="Y563" s="4">
        <v>0</v>
      </c>
      <c r="Z563" s="4">
        <v>0</v>
      </c>
      <c r="AA563" s="4">
        <v>0</v>
      </c>
      <c r="AB563" s="4">
        <v>65049.35</v>
      </c>
    </row>
    <row r="564" spans="1:28" x14ac:dyDescent="0.25">
      <c r="A564" t="s">
        <v>165</v>
      </c>
      <c r="B564" s="4">
        <v>-17428.07</v>
      </c>
      <c r="C564" s="4">
        <v>-3411.21</v>
      </c>
      <c r="D564" s="4">
        <v>-7024.04</v>
      </c>
      <c r="E564" s="4">
        <v>-1516.57</v>
      </c>
      <c r="F564" s="4">
        <v>0</v>
      </c>
      <c r="G564" s="4">
        <v>-993.96</v>
      </c>
      <c r="H564" s="4">
        <v>-289.91000000000003</v>
      </c>
      <c r="I564" s="4">
        <v>0</v>
      </c>
      <c r="J564" s="4">
        <v>-28068.32</v>
      </c>
      <c r="K564" s="4">
        <v>-410.98</v>
      </c>
      <c r="L564" s="4">
        <v>44.86</v>
      </c>
      <c r="M564" s="4">
        <v>0</v>
      </c>
      <c r="N564" s="4">
        <v>0</v>
      </c>
      <c r="O564" s="4">
        <v>-2159.11</v>
      </c>
      <c r="P564" s="4">
        <v>-210</v>
      </c>
      <c r="Q564" s="4">
        <v>0</v>
      </c>
      <c r="R564" s="4">
        <v>0</v>
      </c>
      <c r="S564" s="4">
        <v>0</v>
      </c>
      <c r="T564" s="4">
        <v>-1036.6500000000001</v>
      </c>
      <c r="U564" s="4">
        <v>0</v>
      </c>
      <c r="V564" s="4">
        <v>-11.72</v>
      </c>
      <c r="W564" s="4">
        <v>-30.35</v>
      </c>
      <c r="X564" s="4">
        <v>148.32</v>
      </c>
      <c r="Y564" s="4">
        <v>0</v>
      </c>
      <c r="Z564" s="4">
        <v>0</v>
      </c>
      <c r="AA564" s="4">
        <v>0</v>
      </c>
      <c r="AB564" s="4">
        <v>-62397.71</v>
      </c>
    </row>
    <row r="565" spans="1:28" x14ac:dyDescent="0.25">
      <c r="A565" t="s">
        <v>76</v>
      </c>
      <c r="B565" s="4">
        <v>0.16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0.16</v>
      </c>
    </row>
    <row r="566" spans="1:28" x14ac:dyDescent="0.25">
      <c r="A566" t="s">
        <v>166</v>
      </c>
      <c r="B566" s="4">
        <v>-172281.34</v>
      </c>
      <c r="C566" s="4">
        <v>0</v>
      </c>
      <c r="D566" s="4">
        <v>0</v>
      </c>
      <c r="E566" s="4">
        <v>44160.52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-115.91</v>
      </c>
      <c r="W566" s="4">
        <v>29.7</v>
      </c>
      <c r="X566" s="4">
        <v>0</v>
      </c>
      <c r="Y566" s="4">
        <v>0</v>
      </c>
      <c r="Z566" s="4">
        <v>0</v>
      </c>
      <c r="AA566" s="4">
        <v>0</v>
      </c>
      <c r="AB566" s="4">
        <v>-128207.03</v>
      </c>
    </row>
    <row r="567" spans="1:28" x14ac:dyDescent="0.25">
      <c r="A567" t="s">
        <v>167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-214426.47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-144.28</v>
      </c>
      <c r="X567" s="4">
        <v>-354138.17</v>
      </c>
      <c r="Y567" s="4">
        <v>0</v>
      </c>
      <c r="Z567" s="4">
        <v>0</v>
      </c>
      <c r="AA567" s="4">
        <v>0</v>
      </c>
      <c r="AB567" s="4">
        <v>-568708.92000000004</v>
      </c>
    </row>
    <row r="568" spans="1:28" x14ac:dyDescent="0.25">
      <c r="A568" t="s">
        <v>168</v>
      </c>
      <c r="B568" s="4">
        <v>42.31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0.03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42.34</v>
      </c>
    </row>
    <row r="569" spans="1:28" x14ac:dyDescent="0.25">
      <c r="A569" t="s">
        <v>169</v>
      </c>
      <c r="B569" s="4">
        <v>-26393.13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-17.760000000000002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-26410.89</v>
      </c>
    </row>
    <row r="570" spans="1:28" x14ac:dyDescent="0.25">
      <c r="A570" t="s">
        <v>170</v>
      </c>
      <c r="B570" s="4">
        <v>145840.74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-183297.3</v>
      </c>
      <c r="T570" s="4">
        <v>0</v>
      </c>
      <c r="U570" s="4">
        <v>0</v>
      </c>
      <c r="V570" s="4">
        <v>-25.2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-37481.760000000002</v>
      </c>
    </row>
    <row r="571" spans="1:28" x14ac:dyDescent="0.25">
      <c r="A571" t="s">
        <v>77</v>
      </c>
      <c r="B571" s="4">
        <v>-146718.25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-98.73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-146816.98000000001</v>
      </c>
    </row>
    <row r="572" spans="1:28" x14ac:dyDescent="0.25">
      <c r="A572" t="s">
        <v>78</v>
      </c>
      <c r="B572" s="4">
        <v>-0.02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-0.02</v>
      </c>
    </row>
    <row r="573" spans="1:28" x14ac:dyDescent="0.25">
      <c r="A573" t="s">
        <v>79</v>
      </c>
      <c r="B573" s="4">
        <v>-0.04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-0.04</v>
      </c>
    </row>
    <row r="574" spans="1:28" x14ac:dyDescent="0.25">
      <c r="A574" t="s">
        <v>80</v>
      </c>
      <c r="B574" s="4">
        <v>27066.2</v>
      </c>
      <c r="C574" s="4">
        <v>317.77999999999997</v>
      </c>
      <c r="D574" s="4">
        <v>226</v>
      </c>
      <c r="E574" s="4">
        <v>-5442.72</v>
      </c>
      <c r="F574" s="4">
        <v>0</v>
      </c>
      <c r="G574" s="4">
        <v>1367.76</v>
      </c>
      <c r="H574" s="4">
        <v>1226.53</v>
      </c>
      <c r="I574" s="4">
        <v>0</v>
      </c>
      <c r="J574" s="4">
        <v>1207.96</v>
      </c>
      <c r="K574" s="4">
        <v>649.15</v>
      </c>
      <c r="L574" s="4">
        <v>736.78</v>
      </c>
      <c r="M574" s="4">
        <v>0</v>
      </c>
      <c r="N574" s="4">
        <v>0</v>
      </c>
      <c r="O574" s="4">
        <v>736.8</v>
      </c>
      <c r="P574" s="4">
        <v>742.23</v>
      </c>
      <c r="Q574" s="4">
        <v>0</v>
      </c>
      <c r="R574" s="4">
        <v>0</v>
      </c>
      <c r="S574" s="4">
        <v>-461.21</v>
      </c>
      <c r="T574" s="4">
        <v>874.41</v>
      </c>
      <c r="U574" s="4">
        <v>0</v>
      </c>
      <c r="V574" s="4">
        <v>17.899999999999999</v>
      </c>
      <c r="W574" s="4">
        <v>1.79</v>
      </c>
      <c r="X574" s="4">
        <v>-172.45</v>
      </c>
      <c r="Y574" s="4">
        <v>0</v>
      </c>
      <c r="Z574" s="4">
        <v>0</v>
      </c>
      <c r="AA574" s="4">
        <v>0</v>
      </c>
      <c r="AB574" s="4">
        <v>29094.91</v>
      </c>
    </row>
    <row r="575" spans="1:28" x14ac:dyDescent="0.25">
      <c r="A575" t="s">
        <v>81</v>
      </c>
      <c r="B575" s="4">
        <v>-1517.55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-1.02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-1518.57</v>
      </c>
    </row>
    <row r="576" spans="1:28" x14ac:dyDescent="0.25">
      <c r="A576" t="s">
        <v>82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-402.29</v>
      </c>
      <c r="T576" s="4">
        <v>0</v>
      </c>
      <c r="U576" s="4">
        <v>0</v>
      </c>
      <c r="V576" s="4">
        <v>-0.26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-402.55</v>
      </c>
    </row>
    <row r="577" spans="1:28" x14ac:dyDescent="0.25">
      <c r="A577" t="s">
        <v>83</v>
      </c>
      <c r="B577" s="4">
        <v>36427.629999999997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24.52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36452.15</v>
      </c>
    </row>
    <row r="578" spans="1:28" x14ac:dyDescent="0.25">
      <c r="A578" t="s">
        <v>171</v>
      </c>
      <c r="B578" s="4">
        <v>-1171.1400000000001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-0.79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-1171.93</v>
      </c>
    </row>
    <row r="579" spans="1:28" x14ac:dyDescent="0.25">
      <c r="A579" t="s">
        <v>84</v>
      </c>
      <c r="B579" s="4">
        <v>-87398.69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-58.81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-87457.5</v>
      </c>
    </row>
    <row r="580" spans="1:28" x14ac:dyDescent="0.25">
      <c r="A580" t="s">
        <v>85</v>
      </c>
      <c r="B580" s="4">
        <v>-0.01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-0.01</v>
      </c>
    </row>
    <row r="581" spans="1:28" x14ac:dyDescent="0.25">
      <c r="A581" t="s">
        <v>86</v>
      </c>
      <c r="B581" s="4">
        <v>4171.75</v>
      </c>
      <c r="C581" s="4">
        <v>245.12</v>
      </c>
      <c r="D581" s="4">
        <v>-2236.94</v>
      </c>
      <c r="E581" s="4">
        <v>739.1</v>
      </c>
      <c r="F581" s="4">
        <v>0</v>
      </c>
      <c r="G581" s="4">
        <v>407.93</v>
      </c>
      <c r="H581" s="4">
        <v>-416.17</v>
      </c>
      <c r="I581" s="4">
        <v>0</v>
      </c>
      <c r="J581" s="4">
        <v>347.71</v>
      </c>
      <c r="K581" s="4">
        <v>-240.85</v>
      </c>
      <c r="L581" s="4">
        <v>295.08999999999997</v>
      </c>
      <c r="M581" s="4">
        <v>0</v>
      </c>
      <c r="N581" s="4">
        <v>0</v>
      </c>
      <c r="O581" s="4">
        <v>295.08</v>
      </c>
      <c r="P581" s="4">
        <v>-146.47999999999999</v>
      </c>
      <c r="Q581" s="4">
        <v>0</v>
      </c>
      <c r="R581" s="4">
        <v>0</v>
      </c>
      <c r="S581" s="4">
        <v>-1565.89</v>
      </c>
      <c r="T581" s="4">
        <v>292.54000000000002</v>
      </c>
      <c r="U581" s="4">
        <v>0</v>
      </c>
      <c r="V581" s="4">
        <v>1.75</v>
      </c>
      <c r="W581" s="4">
        <v>-0.27</v>
      </c>
      <c r="X581" s="4">
        <v>297.86</v>
      </c>
      <c r="Y581" s="4">
        <v>0</v>
      </c>
      <c r="Z581" s="4">
        <v>0</v>
      </c>
      <c r="AA581" s="4">
        <v>0</v>
      </c>
      <c r="AB581" s="4">
        <v>2487.33</v>
      </c>
    </row>
    <row r="582" spans="1:28" x14ac:dyDescent="0.25">
      <c r="A582" t="s">
        <v>172</v>
      </c>
      <c r="B582" s="4">
        <v>6816062.04</v>
      </c>
      <c r="C582" s="4">
        <v>-51779.92</v>
      </c>
      <c r="D582" s="4">
        <v>-51779.92</v>
      </c>
      <c r="E582" s="4">
        <v>-51779.92</v>
      </c>
      <c r="F582" s="4">
        <v>0</v>
      </c>
      <c r="G582" s="4">
        <v>-51779.9</v>
      </c>
      <c r="H582" s="4">
        <v>-51779.92</v>
      </c>
      <c r="I582" s="4">
        <v>0</v>
      </c>
      <c r="J582" s="4">
        <v>-51779.9</v>
      </c>
      <c r="K582" s="4">
        <v>-50911.32</v>
      </c>
      <c r="L582" s="4">
        <v>-50911.33</v>
      </c>
      <c r="M582" s="4">
        <v>0</v>
      </c>
      <c r="N582" s="4">
        <v>0</v>
      </c>
      <c r="O582" s="4">
        <v>-50897.11</v>
      </c>
      <c r="P582" s="4">
        <v>-50911.34</v>
      </c>
      <c r="Q582" s="4">
        <v>0</v>
      </c>
      <c r="R582" s="4">
        <v>0</v>
      </c>
      <c r="S582" s="4">
        <v>0</v>
      </c>
      <c r="T582" s="4">
        <v>-45714.12</v>
      </c>
      <c r="U582" s="4">
        <v>0</v>
      </c>
      <c r="V582" s="4">
        <v>-55663.98</v>
      </c>
      <c r="W582" s="4">
        <v>4573.5200000000004</v>
      </c>
      <c r="X582" s="4">
        <v>-210219.24</v>
      </c>
      <c r="Y582" s="4">
        <v>0</v>
      </c>
      <c r="Z582" s="4">
        <v>0</v>
      </c>
      <c r="AA582" s="4">
        <v>0</v>
      </c>
      <c r="AB582" s="4">
        <v>5994727.6399999997</v>
      </c>
    </row>
    <row r="583" spans="1:28" x14ac:dyDescent="0.25">
      <c r="A583" s="5" t="s">
        <v>205</v>
      </c>
      <c r="B583" s="6">
        <v>-98023054.810000002</v>
      </c>
      <c r="C583" s="6">
        <v>-351108.91</v>
      </c>
      <c r="D583" s="6">
        <v>-19431.669999999998</v>
      </c>
      <c r="E583" s="6">
        <v>30065.91</v>
      </c>
      <c r="F583" s="6">
        <v>-86509.31</v>
      </c>
      <c r="G583" s="6">
        <v>-372088.83</v>
      </c>
      <c r="H583" s="6">
        <v>-102659.2</v>
      </c>
      <c r="I583" s="6">
        <v>39214.839999999997</v>
      </c>
      <c r="J583" s="6">
        <v>987392.52</v>
      </c>
      <c r="K583" s="6">
        <v>-1787818.57</v>
      </c>
      <c r="L583" s="6">
        <v>-174632.8</v>
      </c>
      <c r="M583" s="6">
        <v>38875.49</v>
      </c>
      <c r="N583" s="6">
        <v>0</v>
      </c>
      <c r="O583" s="6">
        <v>-411694.98</v>
      </c>
      <c r="P583" s="6">
        <v>-237374.09</v>
      </c>
      <c r="Q583" s="6">
        <v>0</v>
      </c>
      <c r="R583" s="6">
        <v>0</v>
      </c>
      <c r="S583" s="6">
        <v>123469.87</v>
      </c>
      <c r="T583" s="6">
        <v>-252142.38</v>
      </c>
      <c r="U583" s="6">
        <v>172082.61</v>
      </c>
      <c r="V583" s="6">
        <v>-126124.81</v>
      </c>
      <c r="W583" s="6">
        <v>-1215.6500000000001</v>
      </c>
      <c r="X583" s="6">
        <v>-602774.56999999995</v>
      </c>
      <c r="Y583" s="6">
        <v>10892.4</v>
      </c>
      <c r="Z583" s="6">
        <v>0</v>
      </c>
      <c r="AA583" s="6">
        <v>0</v>
      </c>
      <c r="AB583" s="6">
        <v>-101146636.94</v>
      </c>
    </row>
    <row r="584" spans="1:28" x14ac:dyDescent="0.25">
      <c r="A584" s="7" t="s">
        <v>32</v>
      </c>
    </row>
    <row r="585" spans="1:28" x14ac:dyDescent="0.25">
      <c r="A585" t="s">
        <v>206</v>
      </c>
    </row>
    <row r="586" spans="1:28" x14ac:dyDescent="0.25">
      <c r="A586" t="s">
        <v>178</v>
      </c>
      <c r="B586" s="4">
        <v>16038.14</v>
      </c>
      <c r="C586" s="4">
        <v>32500</v>
      </c>
      <c r="D586" s="4">
        <v>-209213</v>
      </c>
      <c r="E586" s="4">
        <v>-88355</v>
      </c>
      <c r="F586" s="4">
        <v>0</v>
      </c>
      <c r="G586" s="4">
        <v>-79483</v>
      </c>
      <c r="H586" s="4">
        <v>-79484</v>
      </c>
      <c r="I586" s="4">
        <v>0</v>
      </c>
      <c r="J586" s="4">
        <v>-79484</v>
      </c>
      <c r="K586" s="4">
        <v>-79484</v>
      </c>
      <c r="L586" s="4">
        <v>-79482</v>
      </c>
      <c r="M586" s="4">
        <v>0</v>
      </c>
      <c r="N586" s="4">
        <v>0</v>
      </c>
      <c r="O586" s="4">
        <v>-79484</v>
      </c>
      <c r="P586" s="4">
        <v>-79484</v>
      </c>
      <c r="Q586" s="4">
        <v>0</v>
      </c>
      <c r="R586" s="4">
        <v>0</v>
      </c>
      <c r="S586" s="4">
        <v>0</v>
      </c>
      <c r="T586" s="4">
        <v>-79483</v>
      </c>
      <c r="U586" s="4">
        <v>0</v>
      </c>
      <c r="V586" s="4">
        <v>0</v>
      </c>
      <c r="W586" s="4">
        <v>0</v>
      </c>
      <c r="X586" s="4">
        <v>-86137</v>
      </c>
      <c r="Y586" s="4">
        <v>0</v>
      </c>
      <c r="Z586" s="4">
        <v>0</v>
      </c>
      <c r="AA586" s="4">
        <v>0</v>
      </c>
      <c r="AB586" s="4">
        <v>-971034.86</v>
      </c>
    </row>
    <row r="587" spans="1:28" x14ac:dyDescent="0.25">
      <c r="A587" s="5" t="s">
        <v>207</v>
      </c>
      <c r="B587" s="6">
        <v>16038.14</v>
      </c>
      <c r="C587" s="6">
        <v>32500</v>
      </c>
      <c r="D587" s="6">
        <v>-209213</v>
      </c>
      <c r="E587" s="6">
        <v>-88355</v>
      </c>
      <c r="F587" s="6">
        <v>0</v>
      </c>
      <c r="G587" s="6">
        <v>-79483</v>
      </c>
      <c r="H587" s="6">
        <v>-79484</v>
      </c>
      <c r="I587" s="6">
        <v>0</v>
      </c>
      <c r="J587" s="6">
        <v>-79484</v>
      </c>
      <c r="K587" s="6">
        <v>-79484</v>
      </c>
      <c r="L587" s="6">
        <v>-79482</v>
      </c>
      <c r="M587" s="6">
        <v>0</v>
      </c>
      <c r="N587" s="6">
        <v>0</v>
      </c>
      <c r="O587" s="6">
        <v>-79484</v>
      </c>
      <c r="P587" s="6">
        <v>-79484</v>
      </c>
      <c r="Q587" s="6">
        <v>0</v>
      </c>
      <c r="R587" s="6">
        <v>0</v>
      </c>
      <c r="S587" s="6">
        <v>0</v>
      </c>
      <c r="T587" s="6">
        <v>-79483</v>
      </c>
      <c r="U587" s="6">
        <v>0</v>
      </c>
      <c r="V587" s="6">
        <v>0</v>
      </c>
      <c r="W587" s="6">
        <v>0</v>
      </c>
      <c r="X587" s="6">
        <v>-86137</v>
      </c>
      <c r="Y587" s="6">
        <v>0</v>
      </c>
      <c r="Z587" s="6">
        <v>0</v>
      </c>
      <c r="AA587" s="6">
        <v>0</v>
      </c>
      <c r="AB587" s="6">
        <v>-971034.86</v>
      </c>
    </row>
    <row r="588" spans="1:28" x14ac:dyDescent="0.25">
      <c r="A588" s="7" t="s">
        <v>32</v>
      </c>
    </row>
    <row r="589" spans="1:28" x14ac:dyDescent="0.25">
      <c r="A589" s="5" t="s">
        <v>208</v>
      </c>
      <c r="B589" s="6">
        <v>-473844799.26999998</v>
      </c>
      <c r="C589" s="6">
        <v>-1604857.12</v>
      </c>
      <c r="D589" s="6">
        <v>-154328.37</v>
      </c>
      <c r="E589" s="6">
        <v>69192.899999999994</v>
      </c>
      <c r="F589" s="6">
        <v>-431209.75</v>
      </c>
      <c r="G589" s="6">
        <v>-1844880.06</v>
      </c>
      <c r="H589" s="6">
        <v>-212547.45</v>
      </c>
      <c r="I589" s="6">
        <v>195468.08</v>
      </c>
      <c r="J589" s="6">
        <v>5208365.7</v>
      </c>
      <c r="K589" s="6">
        <v>-8810745.5800000001</v>
      </c>
      <c r="L589" s="6">
        <v>-769409.89</v>
      </c>
      <c r="M589" s="6">
        <v>74970.2</v>
      </c>
      <c r="N589" s="6">
        <v>0</v>
      </c>
      <c r="O589" s="6">
        <v>1165620.94</v>
      </c>
      <c r="P589" s="6">
        <v>142130.48000000001</v>
      </c>
      <c r="Q589" s="6">
        <v>986043.43</v>
      </c>
      <c r="R589" s="6">
        <v>79891</v>
      </c>
      <c r="S589" s="6">
        <v>667242.85</v>
      </c>
      <c r="T589" s="6">
        <v>-5556491.0599999996</v>
      </c>
      <c r="U589" s="6">
        <v>857753.88</v>
      </c>
      <c r="V589" s="6">
        <v>-434447.01</v>
      </c>
      <c r="W589" s="6">
        <v>-19272.62</v>
      </c>
      <c r="X589" s="6">
        <v>-2853990.14</v>
      </c>
      <c r="Y589" s="6">
        <v>54264.54</v>
      </c>
      <c r="Z589" s="6">
        <v>3018756</v>
      </c>
      <c r="AA589" s="6">
        <v>0</v>
      </c>
      <c r="AB589" s="6">
        <v>-484017278.31999999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B96A-00D8-47E1-9D9D-C0573EDB2C1D}">
  <sheetPr>
    <tabColor rgb="FFD0FED0"/>
  </sheetPr>
  <dimension ref="A1:AG252"/>
  <sheetViews>
    <sheetView zoomScaleNormal="100" workbookViewId="0">
      <pane xSplit="3" ySplit="10" topLeftCell="D60" activePane="bottomRight" state="frozen"/>
      <selection activeCell="D104" sqref="D104"/>
      <selection pane="topRight" activeCell="D104" sqref="D104"/>
      <selection pane="bottomLeft" activeCell="D104" sqref="D104"/>
      <selection pane="bottomRight" activeCell="D72" sqref="D72"/>
    </sheetView>
  </sheetViews>
  <sheetFormatPr defaultColWidth="9.140625" defaultRowHeight="12.75" outlineLevelCol="1" x14ac:dyDescent="0.2"/>
  <cols>
    <col min="1" max="1" width="10.85546875" style="11" customWidth="1"/>
    <col min="2" max="2" width="60.7109375" style="11" customWidth="1"/>
    <col min="3" max="3" width="2.7109375" style="11" customWidth="1"/>
    <col min="4" max="4" width="23.28515625" style="11" customWidth="1"/>
    <col min="5" max="5" width="2.7109375" style="11" customWidth="1"/>
    <col min="6" max="6" width="20.7109375" style="62" customWidth="1"/>
    <col min="7" max="7" width="0.85546875" style="11" customWidth="1"/>
    <col min="8" max="8" width="10.7109375" style="21" customWidth="1" outlineLevel="1"/>
    <col min="9" max="9" width="0.85546875" style="11" customWidth="1" outlineLevel="1"/>
    <col min="10" max="10" width="15.7109375" style="11" customWidth="1" outlineLevel="1"/>
    <col min="11" max="12" width="0.85546875" style="11" customWidth="1" outlineLevel="1"/>
    <col min="13" max="13" width="15.7109375" style="11" customWidth="1" outlineLevel="1"/>
    <col min="14" max="15" width="0.85546875" style="11" customWidth="1" outlineLevel="1"/>
    <col min="16" max="16" width="15.7109375" style="11" customWidth="1" outlineLevel="1"/>
    <col min="17" max="18" width="0.85546875" style="11" customWidth="1" outlineLevel="1"/>
    <col min="19" max="19" width="15.7109375" style="11" customWidth="1" outlineLevel="1"/>
    <col min="20" max="21" width="0.85546875" style="11" customWidth="1" outlineLevel="1"/>
    <col min="22" max="22" width="15.7109375" style="11" customWidth="1" outlineLevel="1"/>
    <col min="23" max="24" width="0.85546875" style="11" customWidth="1" outlineLevel="1"/>
    <col min="25" max="25" width="15.7109375" style="11" customWidth="1" outlineLevel="1"/>
    <col min="26" max="27" width="0.85546875" style="11" customWidth="1" outlineLevel="1"/>
    <col min="28" max="28" width="15.7109375" style="11" customWidth="1" outlineLevel="1"/>
    <col min="29" max="29" width="0.85546875" style="11" customWidth="1" outlineLevel="1"/>
    <col min="30" max="30" width="94.85546875" style="11" bestFit="1" customWidth="1"/>
    <col min="31" max="31" width="9.140625" style="11"/>
    <col min="32" max="33" width="12.28515625" style="11" bestFit="1" customWidth="1"/>
    <col min="34" max="16384" width="9.140625" style="11"/>
  </cols>
  <sheetData>
    <row r="1" spans="1:31" x14ac:dyDescent="0.2">
      <c r="B1" s="12" t="s">
        <v>222</v>
      </c>
      <c r="C1" s="12"/>
      <c r="D1" s="12"/>
      <c r="E1" s="12"/>
      <c r="F1" s="58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1" x14ac:dyDescent="0.2">
      <c r="B2" s="12" t="s">
        <v>223</v>
      </c>
      <c r="C2" s="12"/>
      <c r="D2" s="12"/>
      <c r="E2" s="12"/>
      <c r="F2" s="58"/>
      <c r="G2" s="12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1" x14ac:dyDescent="0.2">
      <c r="B3" s="12" t="s">
        <v>224</v>
      </c>
      <c r="C3" s="12"/>
      <c r="D3" s="12"/>
      <c r="E3" s="12"/>
      <c r="F3" s="58"/>
      <c r="G3" s="12"/>
      <c r="H3" s="13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1" x14ac:dyDescent="0.2">
      <c r="B4" s="14"/>
      <c r="C4" s="14"/>
      <c r="D4" s="14"/>
      <c r="E4" s="14"/>
      <c r="F4" s="59"/>
      <c r="G4" s="14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1" x14ac:dyDescent="0.2">
      <c r="B5" s="14" t="s">
        <v>0</v>
      </c>
      <c r="C5" s="14"/>
      <c r="D5" s="14"/>
      <c r="E5" s="14"/>
      <c r="F5" s="59"/>
      <c r="G5" s="14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1" ht="13.5" thickBot="1" x14ac:dyDescent="0.25">
      <c r="B6" s="14"/>
      <c r="C6" s="14"/>
      <c r="D6" s="14"/>
      <c r="E6" s="14"/>
      <c r="F6" s="67" t="s">
        <v>225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31" x14ac:dyDescent="0.2">
      <c r="B7" s="14"/>
      <c r="C7" s="14"/>
      <c r="D7" s="15" t="s">
        <v>226</v>
      </c>
      <c r="E7" s="15"/>
      <c r="F7" s="60" t="s">
        <v>227</v>
      </c>
      <c r="G7" s="16"/>
      <c r="H7" s="17"/>
      <c r="I7" s="15"/>
      <c r="J7" s="15"/>
      <c r="K7" s="15"/>
      <c r="L7" s="15"/>
      <c r="M7" s="15"/>
      <c r="N7" s="15"/>
      <c r="O7" s="15"/>
      <c r="P7" s="14"/>
      <c r="Q7" s="14"/>
      <c r="R7" s="14"/>
      <c r="S7" s="14"/>
      <c r="T7" s="15"/>
      <c r="U7" s="15"/>
      <c r="V7" s="15"/>
      <c r="W7" s="15"/>
      <c r="X7" s="15"/>
      <c r="Y7" s="15"/>
      <c r="Z7" s="15"/>
      <c r="AA7" s="15"/>
      <c r="AB7" s="15"/>
    </row>
    <row r="8" spans="1:31" x14ac:dyDescent="0.2">
      <c r="B8" s="14"/>
      <c r="C8" s="14"/>
      <c r="D8" s="15" t="s">
        <v>228</v>
      </c>
      <c r="E8" s="15"/>
      <c r="F8" s="60" t="s">
        <v>229</v>
      </c>
      <c r="G8" s="16"/>
      <c r="H8" s="17"/>
      <c r="I8" s="15"/>
      <c r="J8" s="15" t="s">
        <v>230</v>
      </c>
      <c r="K8" s="15"/>
      <c r="L8" s="15"/>
      <c r="M8" s="15" t="s">
        <v>231</v>
      </c>
      <c r="N8" s="15"/>
      <c r="O8" s="15"/>
      <c r="P8" s="15" t="s">
        <v>232</v>
      </c>
      <c r="Q8" s="15"/>
      <c r="R8" s="15"/>
      <c r="S8" s="15" t="s">
        <v>233</v>
      </c>
      <c r="T8" s="15"/>
      <c r="U8" s="15"/>
      <c r="V8" s="15" t="s">
        <v>234</v>
      </c>
      <c r="W8" s="15"/>
      <c r="X8" s="15"/>
      <c r="Y8" s="15" t="s">
        <v>235</v>
      </c>
      <c r="Z8" s="15"/>
      <c r="AA8" s="15"/>
      <c r="AB8" s="15"/>
    </row>
    <row r="9" spans="1:31" x14ac:dyDescent="0.2">
      <c r="B9" s="18" t="s">
        <v>236</v>
      </c>
      <c r="C9" s="18"/>
      <c r="D9" s="18" t="s">
        <v>232</v>
      </c>
      <c r="E9" s="15"/>
      <c r="F9" s="61" t="s">
        <v>237</v>
      </c>
      <c r="G9" s="16"/>
      <c r="H9" s="19" t="s">
        <v>238</v>
      </c>
      <c r="I9" s="15"/>
      <c r="J9" s="18" t="s">
        <v>239</v>
      </c>
      <c r="K9" s="15"/>
      <c r="L9" s="15"/>
      <c r="M9" s="18" t="s">
        <v>240</v>
      </c>
      <c r="N9" s="15"/>
      <c r="O9" s="15"/>
      <c r="P9" s="18" t="s">
        <v>241</v>
      </c>
      <c r="Q9" s="15"/>
      <c r="R9" s="15"/>
      <c r="S9" s="18" t="s">
        <v>240</v>
      </c>
      <c r="T9" s="15"/>
      <c r="U9" s="15"/>
      <c r="V9" s="18" t="s">
        <v>242</v>
      </c>
      <c r="W9" s="15"/>
      <c r="X9" s="15"/>
      <c r="Y9" s="18" t="s">
        <v>240</v>
      </c>
      <c r="Z9" s="15"/>
      <c r="AA9" s="15"/>
      <c r="AB9" s="18" t="s">
        <v>235</v>
      </c>
      <c r="AD9" s="11" t="s">
        <v>465</v>
      </c>
    </row>
    <row r="11" spans="1:31" ht="12.75" customHeight="1" x14ac:dyDescent="0.2">
      <c r="B11" s="20" t="s">
        <v>243</v>
      </c>
      <c r="C11" s="20"/>
    </row>
    <row r="12" spans="1:31" x14ac:dyDescent="0.2">
      <c r="A12" s="22">
        <v>3091</v>
      </c>
      <c r="B12" s="11" t="s">
        <v>332</v>
      </c>
      <c r="D12" s="23">
        <v>10834.25</v>
      </c>
      <c r="F12" s="63" t="s">
        <v>244</v>
      </c>
      <c r="G12" s="22"/>
      <c r="H12" s="25">
        <f>VLOOKUP(F12,$F$204:$H$219,3,FALSE)</f>
        <v>0.98</v>
      </c>
      <c r="J12" s="11">
        <f>IF(D12=0,0,ROUND(D12*H12,0))</f>
        <v>10618</v>
      </c>
      <c r="M12" s="11">
        <v>0</v>
      </c>
      <c r="P12" s="11">
        <f>J12+M12</f>
        <v>10618</v>
      </c>
      <c r="S12" s="11">
        <f>(D12*100%)-P12</f>
        <v>216.25</v>
      </c>
      <c r="V12" s="11">
        <f>P12+S12</f>
        <v>10834.25</v>
      </c>
      <c r="Y12" s="11">
        <v>0</v>
      </c>
      <c r="AB12" s="11">
        <f>V12+Y12</f>
        <v>10834.25</v>
      </c>
      <c r="AD12" s="26"/>
      <c r="AE12" s="26"/>
    </row>
    <row r="13" spans="1:31" x14ac:dyDescent="0.2">
      <c r="A13" s="22">
        <v>3094</v>
      </c>
      <c r="B13" s="11" t="s">
        <v>333</v>
      </c>
      <c r="D13" s="23">
        <v>3018755.83</v>
      </c>
      <c r="F13" s="63" t="s">
        <v>244</v>
      </c>
      <c r="G13" s="22"/>
      <c r="H13" s="25">
        <f>VLOOKUP(F13,$F$204:$H$219,3,FALSE)</f>
        <v>0.98</v>
      </c>
      <c r="J13" s="11">
        <f>IF(D13=0,0,ROUND(D13*H13,0))</f>
        <v>2958381</v>
      </c>
      <c r="M13" s="11">
        <v>0</v>
      </c>
      <c r="P13" s="11">
        <f>J13+M13</f>
        <v>2958381</v>
      </c>
      <c r="S13" s="11">
        <f t="shared" ref="S13:S19" si="0">(D13*100%)-P13</f>
        <v>60374.830000000075</v>
      </c>
      <c r="V13" s="11">
        <f>P13+S13</f>
        <v>3018755.83</v>
      </c>
      <c r="Y13" s="11">
        <v>0</v>
      </c>
      <c r="AB13" s="11">
        <f>V13+Y13</f>
        <v>3018755.83</v>
      </c>
      <c r="AD13" s="26"/>
      <c r="AE13" s="26"/>
    </row>
    <row r="14" spans="1:31" x14ac:dyDescent="0.2">
      <c r="A14" s="22">
        <v>4002</v>
      </c>
      <c r="B14" s="11" t="s">
        <v>334</v>
      </c>
      <c r="D14" s="23">
        <v>261230.16</v>
      </c>
      <c r="F14" s="63" t="s">
        <v>244</v>
      </c>
      <c r="G14" s="22"/>
      <c r="H14" s="25">
        <f>VLOOKUP(F14,$F$204:$H$219,3,FALSE)</f>
        <v>0.98</v>
      </c>
      <c r="J14" s="11">
        <f>IF(D14=0,0,ROUND(D14*H14,0))</f>
        <v>256006</v>
      </c>
      <c r="M14" s="11">
        <v>0</v>
      </c>
      <c r="P14" s="11">
        <f>J14+M14</f>
        <v>256006</v>
      </c>
      <c r="S14" s="11">
        <f t="shared" si="0"/>
        <v>5224.1600000000035</v>
      </c>
      <c r="V14" s="11">
        <f>P14+S14</f>
        <v>261230.16</v>
      </c>
      <c r="Y14" s="11">
        <v>0</v>
      </c>
      <c r="AB14" s="11">
        <f>V14+Y14</f>
        <v>261230.16</v>
      </c>
      <c r="AD14" s="26"/>
      <c r="AE14" s="26"/>
    </row>
    <row r="15" spans="1:31" x14ac:dyDescent="0.2">
      <c r="A15" s="22">
        <v>7002</v>
      </c>
      <c r="B15" s="11" t="s">
        <v>335</v>
      </c>
      <c r="D15" s="23">
        <v>504581.67000000004</v>
      </c>
      <c r="F15" s="63" t="s">
        <v>245</v>
      </c>
      <c r="G15" s="22"/>
      <c r="H15" s="25">
        <f t="shared" ref="H15:H21" si="1">VLOOKUP(F15,$F$204:$H$219,3,FALSE)</f>
        <v>0.999</v>
      </c>
      <c r="J15" s="11">
        <f t="shared" ref="J15:J60" si="2">IF(D15=0,0,ROUND(D15*H15,0))</f>
        <v>504077</v>
      </c>
      <c r="M15" s="11">
        <v>0</v>
      </c>
      <c r="P15" s="11">
        <f t="shared" ref="P15:P61" si="3">J15+M15</f>
        <v>504077</v>
      </c>
      <c r="S15" s="11">
        <f t="shared" si="0"/>
        <v>504.67000000004191</v>
      </c>
      <c r="V15" s="11">
        <f t="shared" ref="V15:V61" si="4">P15+S15</f>
        <v>504581.67000000004</v>
      </c>
      <c r="Y15" s="11">
        <v>0</v>
      </c>
      <c r="AB15" s="11">
        <f t="shared" ref="AB15:AB61" si="5">V15+Y15</f>
        <v>504581.67000000004</v>
      </c>
      <c r="AD15" s="26"/>
      <c r="AE15" s="26"/>
    </row>
    <row r="16" spans="1:31" ht="15" x14ac:dyDescent="0.2">
      <c r="A16" s="22">
        <v>7021</v>
      </c>
      <c r="B16" s="11" t="s">
        <v>336</v>
      </c>
      <c r="D16" s="23">
        <v>386194.19000000006</v>
      </c>
      <c r="F16" s="63" t="s">
        <v>246</v>
      </c>
      <c r="G16" s="22"/>
      <c r="H16" s="25">
        <f t="shared" si="1"/>
        <v>0</v>
      </c>
      <c r="J16" s="11">
        <f t="shared" si="2"/>
        <v>0</v>
      </c>
      <c r="M16" s="11">
        <v>0</v>
      </c>
      <c r="P16" s="11">
        <f t="shared" si="3"/>
        <v>0</v>
      </c>
      <c r="S16" s="11">
        <v>0</v>
      </c>
      <c r="V16" s="11">
        <f t="shared" si="4"/>
        <v>0</v>
      </c>
      <c r="Y16" s="11">
        <v>0</v>
      </c>
      <c r="AB16" s="11">
        <f t="shared" si="5"/>
        <v>0</v>
      </c>
      <c r="AD16" s="48" t="s">
        <v>462</v>
      </c>
      <c r="AE16" s="26"/>
    </row>
    <row r="17" spans="1:32" x14ac:dyDescent="0.2">
      <c r="A17" s="22">
        <v>7027</v>
      </c>
      <c r="B17" s="11" t="s">
        <v>337</v>
      </c>
      <c r="D17" s="23">
        <v>-50983.31</v>
      </c>
      <c r="F17" s="63" t="s">
        <v>244</v>
      </c>
      <c r="G17" s="22"/>
      <c r="H17" s="25">
        <f t="shared" si="1"/>
        <v>0.98</v>
      </c>
      <c r="J17" s="11">
        <f>IF(D17=0,0,ROUND(D17*H17,0))</f>
        <v>-49964</v>
      </c>
      <c r="M17" s="11">
        <v>0</v>
      </c>
      <c r="P17" s="11">
        <f t="shared" si="3"/>
        <v>-49964</v>
      </c>
      <c r="S17" s="11">
        <f t="shared" si="0"/>
        <v>-1019.3099999999977</v>
      </c>
      <c r="V17" s="11">
        <f t="shared" si="4"/>
        <v>-50983.31</v>
      </c>
      <c r="Y17" s="11">
        <v>0</v>
      </c>
      <c r="AB17" s="11">
        <f t="shared" si="5"/>
        <v>-50983.31</v>
      </c>
      <c r="AD17" s="26"/>
      <c r="AE17" s="26"/>
    </row>
    <row r="18" spans="1:32" ht="15" x14ac:dyDescent="0.2">
      <c r="A18" s="22">
        <v>7029</v>
      </c>
      <c r="B18" s="11" t="s">
        <v>338</v>
      </c>
      <c r="D18" s="23">
        <v>527217.44999999995</v>
      </c>
      <c r="F18" s="63" t="s">
        <v>246</v>
      </c>
      <c r="G18" s="22"/>
      <c r="H18" s="25">
        <f t="shared" si="1"/>
        <v>0</v>
      </c>
      <c r="J18" s="11">
        <f>IF(D18=0,0,ROUND(D18*H18,0))</f>
        <v>0</v>
      </c>
      <c r="M18" s="11">
        <v>0</v>
      </c>
      <c r="P18" s="11">
        <f t="shared" si="3"/>
        <v>0</v>
      </c>
      <c r="S18" s="11">
        <v>0</v>
      </c>
      <c r="V18" s="11">
        <f t="shared" si="4"/>
        <v>0</v>
      </c>
      <c r="Y18" s="11">
        <v>0</v>
      </c>
      <c r="AB18" s="11">
        <f t="shared" si="5"/>
        <v>0</v>
      </c>
      <c r="AD18" s="48" t="s">
        <v>462</v>
      </c>
      <c r="AE18" s="26"/>
      <c r="AF18" s="27"/>
    </row>
    <row r="19" spans="1:32" x14ac:dyDescent="0.2">
      <c r="A19" s="55">
        <v>7032</v>
      </c>
      <c r="B19" s="56" t="s">
        <v>339</v>
      </c>
      <c r="C19" s="56"/>
      <c r="D19" s="57">
        <v>-2975643.47</v>
      </c>
      <c r="F19" s="63" t="s">
        <v>247</v>
      </c>
      <c r="G19" s="22"/>
      <c r="H19" s="25">
        <f t="shared" si="1"/>
        <v>0.99099999999999999</v>
      </c>
      <c r="J19" s="11">
        <f t="shared" si="2"/>
        <v>-2948863</v>
      </c>
      <c r="M19" s="11">
        <v>0</v>
      </c>
      <c r="P19" s="11">
        <f t="shared" si="3"/>
        <v>-2948863</v>
      </c>
      <c r="S19" s="11">
        <f t="shared" si="0"/>
        <v>-26780.470000000205</v>
      </c>
      <c r="V19" s="11">
        <f t="shared" si="4"/>
        <v>-2975643.47</v>
      </c>
      <c r="Y19" s="11">
        <v>0</v>
      </c>
      <c r="AB19" s="11">
        <f t="shared" si="5"/>
        <v>-2975643.47</v>
      </c>
      <c r="AD19" s="26"/>
      <c r="AE19" s="26"/>
    </row>
    <row r="20" spans="1:32" ht="15" x14ac:dyDescent="0.2">
      <c r="A20" s="22">
        <v>7034</v>
      </c>
      <c r="B20" s="11" t="s">
        <v>340</v>
      </c>
      <c r="D20" s="23">
        <v>45344.72</v>
      </c>
      <c r="F20" s="63" t="s">
        <v>246</v>
      </c>
      <c r="G20" s="22"/>
      <c r="H20" s="25">
        <f t="shared" si="1"/>
        <v>0</v>
      </c>
      <c r="J20" s="11">
        <f t="shared" si="2"/>
        <v>0</v>
      </c>
      <c r="M20" s="11">
        <v>0</v>
      </c>
      <c r="P20" s="11">
        <f t="shared" si="3"/>
        <v>0</v>
      </c>
      <c r="S20" s="11">
        <v>0</v>
      </c>
      <c r="V20" s="11">
        <f t="shared" si="4"/>
        <v>0</v>
      </c>
      <c r="Y20" s="11">
        <v>0</v>
      </c>
      <c r="AB20" s="11">
        <f t="shared" si="5"/>
        <v>0</v>
      </c>
      <c r="AD20" s="48" t="s">
        <v>462</v>
      </c>
      <c r="AE20" s="26"/>
    </row>
    <row r="21" spans="1:32" ht="15" x14ac:dyDescent="0.2">
      <c r="A21" s="22">
        <v>7035</v>
      </c>
      <c r="B21" s="11" t="s">
        <v>341</v>
      </c>
      <c r="D21" s="23">
        <v>-31926.040000000005</v>
      </c>
      <c r="F21" s="63" t="s">
        <v>246</v>
      </c>
      <c r="G21" s="22"/>
      <c r="H21" s="25">
        <f t="shared" si="1"/>
        <v>0</v>
      </c>
      <c r="J21" s="11">
        <f t="shared" si="2"/>
        <v>0</v>
      </c>
      <c r="M21" s="11">
        <v>0</v>
      </c>
      <c r="P21" s="11">
        <f t="shared" si="3"/>
        <v>0</v>
      </c>
      <c r="S21" s="11">
        <v>0</v>
      </c>
      <c r="V21" s="11">
        <f t="shared" si="4"/>
        <v>0</v>
      </c>
      <c r="Y21" s="11">
        <v>0</v>
      </c>
      <c r="AB21" s="11">
        <f t="shared" si="5"/>
        <v>0</v>
      </c>
      <c r="AD21" s="48" t="s">
        <v>462</v>
      </c>
      <c r="AE21" s="26"/>
    </row>
    <row r="22" spans="1:32" ht="15" x14ac:dyDescent="0.2">
      <c r="A22" s="22">
        <v>7036</v>
      </c>
      <c r="B22" s="11" t="s">
        <v>342</v>
      </c>
      <c r="D22" s="23">
        <v>299.70999999999998</v>
      </c>
      <c r="F22" s="63" t="s">
        <v>246</v>
      </c>
      <c r="G22" s="22"/>
      <c r="H22" s="25">
        <f>VLOOKUP(F22,$F$204:$H$219,3,FALSE)</f>
        <v>0</v>
      </c>
      <c r="J22" s="11">
        <f t="shared" si="2"/>
        <v>0</v>
      </c>
      <c r="M22" s="11">
        <v>0</v>
      </c>
      <c r="P22" s="11">
        <f t="shared" si="3"/>
        <v>0</v>
      </c>
      <c r="S22" s="11">
        <v>0</v>
      </c>
      <c r="V22" s="11">
        <f t="shared" si="4"/>
        <v>0</v>
      </c>
      <c r="Y22" s="11">
        <v>0</v>
      </c>
      <c r="AB22" s="11">
        <f t="shared" si="5"/>
        <v>0</v>
      </c>
      <c r="AD22" s="48" t="s">
        <v>462</v>
      </c>
      <c r="AE22" s="26"/>
    </row>
    <row r="23" spans="1:32" x14ac:dyDescent="0.2">
      <c r="A23" s="22">
        <v>7037</v>
      </c>
      <c r="B23" s="11" t="s">
        <v>343</v>
      </c>
      <c r="D23" s="23">
        <v>-0.63</v>
      </c>
      <c r="F23" s="63" t="s">
        <v>247</v>
      </c>
      <c r="G23" s="22"/>
      <c r="H23" s="25">
        <f>VLOOKUP(F23,$F$204:$H$219,3,FALSE)</f>
        <v>0.99099999999999999</v>
      </c>
      <c r="J23" s="11">
        <f t="shared" si="2"/>
        <v>-1</v>
      </c>
      <c r="M23" s="11">
        <v>0</v>
      </c>
      <c r="P23" s="11">
        <f t="shared" si="3"/>
        <v>-1</v>
      </c>
      <c r="S23" s="11">
        <f t="shared" ref="S23" si="6">(D23*100%)-P23</f>
        <v>0.37</v>
      </c>
      <c r="V23" s="11">
        <f t="shared" si="4"/>
        <v>-0.63</v>
      </c>
      <c r="Y23" s="11">
        <v>0</v>
      </c>
      <c r="AB23" s="11">
        <f t="shared" si="5"/>
        <v>-0.63</v>
      </c>
      <c r="AD23" s="26"/>
      <c r="AE23" s="26"/>
    </row>
    <row r="24" spans="1:32" ht="15" x14ac:dyDescent="0.2">
      <c r="A24" s="22">
        <v>7039</v>
      </c>
      <c r="B24" s="11" t="s">
        <v>344</v>
      </c>
      <c r="D24" s="23">
        <v>-824.6</v>
      </c>
      <c r="F24" s="63" t="s">
        <v>246</v>
      </c>
      <c r="G24" s="22"/>
      <c r="H24" s="25">
        <f t="shared" ref="H24:H29" si="7">VLOOKUP(F24,$F$204:$H$219,3,FALSE)</f>
        <v>0</v>
      </c>
      <c r="J24" s="11">
        <f t="shared" si="2"/>
        <v>0</v>
      </c>
      <c r="M24" s="11">
        <v>0</v>
      </c>
      <c r="P24" s="11">
        <f t="shared" si="3"/>
        <v>0</v>
      </c>
      <c r="S24" s="11">
        <v>0</v>
      </c>
      <c r="V24" s="11">
        <f t="shared" si="4"/>
        <v>0</v>
      </c>
      <c r="Y24" s="11">
        <v>0</v>
      </c>
      <c r="AB24" s="11">
        <f t="shared" si="5"/>
        <v>0</v>
      </c>
      <c r="AD24" s="48" t="s">
        <v>462</v>
      </c>
      <c r="AE24" s="26"/>
    </row>
    <row r="25" spans="1:32" ht="15" x14ac:dyDescent="0.2">
      <c r="A25" s="22">
        <v>7040</v>
      </c>
      <c r="B25" s="11" t="s">
        <v>345</v>
      </c>
      <c r="D25" s="23">
        <v>127.45999999999998</v>
      </c>
      <c r="F25" s="63" t="s">
        <v>246</v>
      </c>
      <c r="G25" s="22"/>
      <c r="H25" s="25">
        <f t="shared" si="7"/>
        <v>0</v>
      </c>
      <c r="J25" s="11">
        <f t="shared" si="2"/>
        <v>0</v>
      </c>
      <c r="M25" s="11">
        <v>0</v>
      </c>
      <c r="P25" s="11">
        <f t="shared" si="3"/>
        <v>0</v>
      </c>
      <c r="S25" s="11">
        <v>0</v>
      </c>
      <c r="V25" s="11">
        <f t="shared" si="4"/>
        <v>0</v>
      </c>
      <c r="Y25" s="11">
        <v>0</v>
      </c>
      <c r="AB25" s="11">
        <f t="shared" si="5"/>
        <v>0</v>
      </c>
      <c r="AD25" s="48" t="s">
        <v>462</v>
      </c>
      <c r="AE25" s="26"/>
    </row>
    <row r="26" spans="1:32" ht="15" x14ac:dyDescent="0.2">
      <c r="A26" s="22">
        <v>7042</v>
      </c>
      <c r="B26" s="11" t="s">
        <v>346</v>
      </c>
      <c r="D26" s="23">
        <v>-0.1</v>
      </c>
      <c r="F26" s="63" t="s">
        <v>246</v>
      </c>
      <c r="G26" s="22"/>
      <c r="H26" s="25">
        <f t="shared" si="7"/>
        <v>0</v>
      </c>
      <c r="J26" s="11">
        <f t="shared" si="2"/>
        <v>0</v>
      </c>
      <c r="M26" s="11">
        <v>0</v>
      </c>
      <c r="P26" s="11">
        <f t="shared" si="3"/>
        <v>0</v>
      </c>
      <c r="S26" s="11">
        <v>0</v>
      </c>
      <c r="V26" s="11">
        <f t="shared" si="4"/>
        <v>0</v>
      </c>
      <c r="Y26" s="11">
        <v>0</v>
      </c>
      <c r="AB26" s="11">
        <f t="shared" si="5"/>
        <v>0</v>
      </c>
      <c r="AD26" s="48" t="s">
        <v>462</v>
      </c>
      <c r="AE26" s="26"/>
    </row>
    <row r="27" spans="1:32" x14ac:dyDescent="0.2">
      <c r="A27" s="22">
        <v>7046</v>
      </c>
      <c r="B27" s="11" t="s">
        <v>347</v>
      </c>
      <c r="D27" s="23">
        <v>140.87</v>
      </c>
      <c r="F27" s="63" t="s">
        <v>248</v>
      </c>
      <c r="G27" s="22"/>
      <c r="H27" s="25">
        <f t="shared" si="7"/>
        <v>1</v>
      </c>
      <c r="J27" s="11">
        <f t="shared" si="2"/>
        <v>141</v>
      </c>
      <c r="M27" s="11">
        <v>0</v>
      </c>
      <c r="P27" s="11">
        <f t="shared" si="3"/>
        <v>141</v>
      </c>
      <c r="S27" s="11">
        <f t="shared" ref="S27" si="8">(D27*100%)-P27</f>
        <v>-0.12999999999999545</v>
      </c>
      <c r="V27" s="11">
        <f t="shared" si="4"/>
        <v>140.87</v>
      </c>
      <c r="Y27" s="11">
        <v>0</v>
      </c>
      <c r="AB27" s="11">
        <f t="shared" si="5"/>
        <v>140.87</v>
      </c>
      <c r="AD27" s="26"/>
      <c r="AE27" s="26"/>
    </row>
    <row r="28" spans="1:32" ht="15" x14ac:dyDescent="0.2">
      <c r="A28" s="22">
        <v>7048</v>
      </c>
      <c r="B28" s="11" t="s">
        <v>348</v>
      </c>
      <c r="D28" s="23">
        <v>144626.29</v>
      </c>
      <c r="F28" s="63" t="s">
        <v>246</v>
      </c>
      <c r="G28" s="22"/>
      <c r="H28" s="25">
        <f t="shared" si="7"/>
        <v>0</v>
      </c>
      <c r="J28" s="11">
        <f t="shared" si="2"/>
        <v>0</v>
      </c>
      <c r="M28" s="11">
        <v>0</v>
      </c>
      <c r="P28" s="11">
        <f t="shared" si="3"/>
        <v>0</v>
      </c>
      <c r="S28" s="11">
        <v>0</v>
      </c>
      <c r="V28" s="11">
        <f t="shared" si="4"/>
        <v>0</v>
      </c>
      <c r="Y28" s="11">
        <v>0</v>
      </c>
      <c r="AB28" s="11">
        <f t="shared" si="5"/>
        <v>0</v>
      </c>
      <c r="AD28" s="48" t="s">
        <v>462</v>
      </c>
      <c r="AE28" s="26"/>
    </row>
    <row r="29" spans="1:32" ht="15" x14ac:dyDescent="0.2">
      <c r="A29" s="22">
        <v>7052</v>
      </c>
      <c r="B29" s="11" t="s">
        <v>349</v>
      </c>
      <c r="D29" s="23">
        <v>490260.13</v>
      </c>
      <c r="F29" s="63" t="s">
        <v>246</v>
      </c>
      <c r="G29" s="22"/>
      <c r="H29" s="25">
        <f t="shared" si="7"/>
        <v>0</v>
      </c>
      <c r="J29" s="11">
        <f t="shared" si="2"/>
        <v>0</v>
      </c>
      <c r="M29" s="11">
        <v>0</v>
      </c>
      <c r="P29" s="11">
        <f t="shared" si="3"/>
        <v>0</v>
      </c>
      <c r="S29" s="11">
        <v>0</v>
      </c>
      <c r="V29" s="11">
        <f t="shared" si="4"/>
        <v>0</v>
      </c>
      <c r="Y29" s="11">
        <v>0</v>
      </c>
      <c r="AB29" s="11">
        <f t="shared" si="5"/>
        <v>0</v>
      </c>
      <c r="AD29" s="48" t="s">
        <v>462</v>
      </c>
      <c r="AE29" s="26"/>
    </row>
    <row r="30" spans="1:32" ht="15" x14ac:dyDescent="0.2">
      <c r="A30" s="22">
        <v>7054</v>
      </c>
      <c r="B30" s="11" t="s">
        <v>350</v>
      </c>
      <c r="D30" s="23">
        <v>0</v>
      </c>
      <c r="F30" s="63" t="s">
        <v>246</v>
      </c>
      <c r="G30" s="22"/>
      <c r="H30" s="25">
        <f>VLOOKUP(F30,$F$204:$H$219,3,FALSE)</f>
        <v>0</v>
      </c>
      <c r="J30" s="11">
        <f t="shared" si="2"/>
        <v>0</v>
      </c>
      <c r="M30" s="11">
        <v>0</v>
      </c>
      <c r="P30" s="11">
        <f t="shared" si="3"/>
        <v>0</v>
      </c>
      <c r="S30" s="11">
        <v>0</v>
      </c>
      <c r="V30" s="11">
        <f t="shared" si="4"/>
        <v>0</v>
      </c>
      <c r="Y30" s="11">
        <v>0</v>
      </c>
      <c r="AB30" s="11">
        <f t="shared" si="5"/>
        <v>0</v>
      </c>
      <c r="AD30" s="48" t="s">
        <v>462</v>
      </c>
      <c r="AE30" s="26"/>
    </row>
    <row r="31" spans="1:32" ht="15" x14ac:dyDescent="0.2">
      <c r="A31" s="22">
        <v>7055</v>
      </c>
      <c r="B31" s="11" t="s">
        <v>351</v>
      </c>
      <c r="D31" s="23">
        <v>17226.939999999999</v>
      </c>
      <c r="F31" s="63" t="s">
        <v>246</v>
      </c>
      <c r="G31" s="22"/>
      <c r="H31" s="25">
        <f>VLOOKUP(F31,$F$204:$H$219,3,FALSE)</f>
        <v>0</v>
      </c>
      <c r="J31" s="11">
        <f t="shared" si="2"/>
        <v>0</v>
      </c>
      <c r="M31" s="11">
        <v>0</v>
      </c>
      <c r="P31" s="11">
        <f t="shared" si="3"/>
        <v>0</v>
      </c>
      <c r="S31" s="11">
        <v>0</v>
      </c>
      <c r="V31" s="11">
        <f t="shared" si="4"/>
        <v>0</v>
      </c>
      <c r="Y31" s="11">
        <v>0</v>
      </c>
      <c r="AB31" s="11">
        <f t="shared" si="5"/>
        <v>0</v>
      </c>
      <c r="AD31" s="48" t="s">
        <v>462</v>
      </c>
      <c r="AE31" s="26"/>
    </row>
    <row r="32" spans="1:32" ht="15" x14ac:dyDescent="0.2">
      <c r="A32" s="22">
        <v>7059</v>
      </c>
      <c r="B32" s="11" t="s">
        <v>352</v>
      </c>
      <c r="D32" s="23">
        <v>-1224.3399999999999</v>
      </c>
      <c r="F32" s="63" t="s">
        <v>246</v>
      </c>
      <c r="G32" s="22"/>
      <c r="H32" s="25">
        <f>VLOOKUP(F32,$F$204:$H$219,3,FALSE)</f>
        <v>0</v>
      </c>
      <c r="J32" s="11">
        <f t="shared" si="2"/>
        <v>0</v>
      </c>
      <c r="M32" s="11">
        <v>0</v>
      </c>
      <c r="P32" s="11">
        <f t="shared" si="3"/>
        <v>0</v>
      </c>
      <c r="S32" s="11">
        <v>0</v>
      </c>
      <c r="V32" s="11">
        <f t="shared" si="4"/>
        <v>0</v>
      </c>
      <c r="Y32" s="11">
        <v>0</v>
      </c>
      <c r="AB32" s="11">
        <f t="shared" si="5"/>
        <v>0</v>
      </c>
      <c r="AD32" s="48" t="s">
        <v>462</v>
      </c>
      <c r="AE32" s="26"/>
    </row>
    <row r="33" spans="1:31" x14ac:dyDescent="0.2">
      <c r="A33" s="22">
        <v>7061</v>
      </c>
      <c r="B33" s="11" t="s">
        <v>353</v>
      </c>
      <c r="D33" s="23">
        <v>-0.11</v>
      </c>
      <c r="F33" s="63" t="s">
        <v>247</v>
      </c>
      <c r="G33" s="22"/>
      <c r="H33" s="25">
        <f t="shared" ref="H33:H38" si="9">VLOOKUP(F33,$F$204:$H$219,3,FALSE)</f>
        <v>0.99099999999999999</v>
      </c>
      <c r="J33" s="11">
        <f t="shared" si="2"/>
        <v>0</v>
      </c>
      <c r="M33" s="11">
        <v>0</v>
      </c>
      <c r="P33" s="11">
        <f t="shared" si="3"/>
        <v>0</v>
      </c>
      <c r="S33" s="11">
        <f t="shared" ref="S33" si="10">(D33*100%)-P33</f>
        <v>-0.11</v>
      </c>
      <c r="V33" s="11">
        <f t="shared" si="4"/>
        <v>-0.11</v>
      </c>
      <c r="Y33" s="11">
        <v>0</v>
      </c>
      <c r="AB33" s="11">
        <f t="shared" si="5"/>
        <v>-0.11</v>
      </c>
      <c r="AD33" s="26"/>
      <c r="AE33" s="26"/>
    </row>
    <row r="34" spans="1:31" ht="15" x14ac:dyDescent="0.2">
      <c r="A34" s="22">
        <v>7062</v>
      </c>
      <c r="B34" s="11" t="s">
        <v>354</v>
      </c>
      <c r="D34" s="23">
        <v>161284.60999999999</v>
      </c>
      <c r="F34" s="63" t="s">
        <v>246</v>
      </c>
      <c r="G34" s="22"/>
      <c r="H34" s="25">
        <f t="shared" si="9"/>
        <v>0</v>
      </c>
      <c r="J34" s="11">
        <f t="shared" si="2"/>
        <v>0</v>
      </c>
      <c r="M34" s="11">
        <v>0</v>
      </c>
      <c r="P34" s="11">
        <f t="shared" si="3"/>
        <v>0</v>
      </c>
      <c r="S34" s="11">
        <v>0</v>
      </c>
      <c r="V34" s="11">
        <f t="shared" si="4"/>
        <v>0</v>
      </c>
      <c r="Y34" s="11">
        <v>0</v>
      </c>
      <c r="AB34" s="11">
        <f t="shared" si="5"/>
        <v>0</v>
      </c>
      <c r="AD34" s="48" t="s">
        <v>462</v>
      </c>
      <c r="AE34" s="26"/>
    </row>
    <row r="35" spans="1:31" x14ac:dyDescent="0.2">
      <c r="A35" s="22">
        <v>7064</v>
      </c>
      <c r="B35" s="11" t="s">
        <v>355</v>
      </c>
      <c r="D35" s="23">
        <v>-0.31</v>
      </c>
      <c r="F35" s="63" t="s">
        <v>249</v>
      </c>
      <c r="G35" s="22"/>
      <c r="H35" s="25">
        <f t="shared" si="9"/>
        <v>0.99299999999999999</v>
      </c>
      <c r="J35" s="11">
        <f t="shared" si="2"/>
        <v>0</v>
      </c>
      <c r="M35" s="11">
        <v>0</v>
      </c>
      <c r="P35" s="11">
        <f t="shared" si="3"/>
        <v>0</v>
      </c>
      <c r="S35" s="11">
        <f t="shared" ref="S35:S37" si="11">(D35*100%)-P35</f>
        <v>-0.31</v>
      </c>
      <c r="V35" s="11">
        <f t="shared" si="4"/>
        <v>-0.31</v>
      </c>
      <c r="Y35" s="11">
        <v>0</v>
      </c>
      <c r="AB35" s="11">
        <f t="shared" si="5"/>
        <v>-0.31</v>
      </c>
      <c r="AD35" s="26"/>
      <c r="AE35" s="26"/>
    </row>
    <row r="36" spans="1:31" x14ac:dyDescent="0.2">
      <c r="A36" s="22">
        <v>7065</v>
      </c>
      <c r="B36" s="11" t="s">
        <v>356</v>
      </c>
      <c r="D36" s="23">
        <v>0.54</v>
      </c>
      <c r="F36" s="63" t="s">
        <v>244</v>
      </c>
      <c r="G36" s="22"/>
      <c r="H36" s="25">
        <f t="shared" si="9"/>
        <v>0.98</v>
      </c>
      <c r="J36" s="11">
        <f t="shared" si="2"/>
        <v>1</v>
      </c>
      <c r="M36" s="11">
        <v>0</v>
      </c>
      <c r="P36" s="11">
        <f t="shared" si="3"/>
        <v>1</v>
      </c>
      <c r="S36" s="11">
        <f t="shared" si="11"/>
        <v>-0.45999999999999996</v>
      </c>
      <c r="V36" s="11">
        <f t="shared" si="4"/>
        <v>0.54</v>
      </c>
      <c r="Y36" s="11">
        <v>0</v>
      </c>
      <c r="AB36" s="11">
        <f t="shared" si="5"/>
        <v>0.54</v>
      </c>
      <c r="AD36" s="26"/>
      <c r="AE36" s="26"/>
    </row>
    <row r="37" spans="1:31" x14ac:dyDescent="0.2">
      <c r="A37" s="22">
        <v>7068</v>
      </c>
      <c r="B37" s="11" t="s">
        <v>357</v>
      </c>
      <c r="D37" s="23">
        <v>0.01</v>
      </c>
      <c r="F37" s="63" t="s">
        <v>250</v>
      </c>
      <c r="G37" s="22"/>
      <c r="H37" s="25">
        <f t="shared" si="9"/>
        <v>0.98499999999999999</v>
      </c>
      <c r="J37" s="11">
        <f t="shared" si="2"/>
        <v>0</v>
      </c>
      <c r="M37" s="11">
        <v>0</v>
      </c>
      <c r="P37" s="11">
        <f t="shared" si="3"/>
        <v>0</v>
      </c>
      <c r="S37" s="11">
        <f t="shared" si="11"/>
        <v>0.01</v>
      </c>
      <c r="V37" s="11">
        <f t="shared" si="4"/>
        <v>0.01</v>
      </c>
      <c r="Y37" s="11">
        <v>0</v>
      </c>
      <c r="AB37" s="11">
        <f t="shared" si="5"/>
        <v>0.01</v>
      </c>
      <c r="AD37" s="26"/>
      <c r="AE37" s="26"/>
    </row>
    <row r="38" spans="1:31" ht="15" x14ac:dyDescent="0.2">
      <c r="A38" s="22">
        <v>7078</v>
      </c>
      <c r="B38" s="11" t="s">
        <v>358</v>
      </c>
      <c r="D38" s="23">
        <v>0.01</v>
      </c>
      <c r="F38" s="63" t="s">
        <v>246</v>
      </c>
      <c r="G38" s="22"/>
      <c r="H38" s="25">
        <f t="shared" si="9"/>
        <v>0</v>
      </c>
      <c r="J38" s="11">
        <f t="shared" si="2"/>
        <v>0</v>
      </c>
      <c r="M38" s="11">
        <v>0</v>
      </c>
      <c r="P38" s="11">
        <f t="shared" si="3"/>
        <v>0</v>
      </c>
      <c r="S38" s="11">
        <v>0</v>
      </c>
      <c r="V38" s="11">
        <f t="shared" si="4"/>
        <v>0</v>
      </c>
      <c r="Y38" s="11">
        <v>0</v>
      </c>
      <c r="AB38" s="11">
        <f t="shared" si="5"/>
        <v>0</v>
      </c>
      <c r="AD38" s="48" t="s">
        <v>462</v>
      </c>
      <c r="AE38" s="26"/>
    </row>
    <row r="39" spans="1:31" x14ac:dyDescent="0.2">
      <c r="A39" s="22">
        <v>7079</v>
      </c>
      <c r="B39" s="11" t="s">
        <v>359</v>
      </c>
      <c r="D39" s="23">
        <v>7.0000000000000007E-2</v>
      </c>
      <c r="F39" s="63" t="s">
        <v>248</v>
      </c>
      <c r="G39" s="22"/>
      <c r="H39" s="25">
        <v>1</v>
      </c>
      <c r="J39" s="11">
        <f t="shared" si="2"/>
        <v>0</v>
      </c>
      <c r="M39" s="11">
        <v>0</v>
      </c>
      <c r="P39" s="11">
        <f t="shared" si="3"/>
        <v>0</v>
      </c>
      <c r="S39" s="11">
        <f t="shared" ref="S39:S40" si="12">(D39*100%)-P39</f>
        <v>7.0000000000000007E-2</v>
      </c>
      <c r="V39" s="11">
        <f t="shared" si="4"/>
        <v>7.0000000000000007E-2</v>
      </c>
      <c r="Y39" s="11">
        <v>0</v>
      </c>
      <c r="AB39" s="11">
        <f t="shared" si="5"/>
        <v>7.0000000000000007E-2</v>
      </c>
      <c r="AD39" s="26"/>
      <c r="AE39" s="26"/>
    </row>
    <row r="40" spans="1:31" x14ac:dyDescent="0.2">
      <c r="A40" s="22">
        <v>7083</v>
      </c>
      <c r="B40" s="11" t="s">
        <v>360</v>
      </c>
      <c r="D40" s="23">
        <v>0</v>
      </c>
      <c r="F40" s="63" t="s">
        <v>249</v>
      </c>
      <c r="G40" s="22"/>
      <c r="H40" s="25">
        <f>VLOOKUP(F40,$F$204:$H$219,3,FALSE)</f>
        <v>0.99299999999999999</v>
      </c>
      <c r="J40" s="11">
        <f t="shared" si="2"/>
        <v>0</v>
      </c>
      <c r="M40" s="11">
        <v>0</v>
      </c>
      <c r="P40" s="11">
        <f t="shared" si="3"/>
        <v>0</v>
      </c>
      <c r="S40" s="11">
        <f t="shared" si="12"/>
        <v>0</v>
      </c>
      <c r="V40" s="11">
        <f t="shared" si="4"/>
        <v>0</v>
      </c>
      <c r="Y40" s="11">
        <v>0</v>
      </c>
      <c r="AB40" s="11">
        <f t="shared" si="5"/>
        <v>0</v>
      </c>
      <c r="AD40" s="26"/>
      <c r="AE40" s="26"/>
    </row>
    <row r="41" spans="1:31" ht="15" x14ac:dyDescent="0.2">
      <c r="A41" s="22">
        <v>7100</v>
      </c>
      <c r="B41" s="11" t="s">
        <v>361</v>
      </c>
      <c r="D41" s="23">
        <v>0</v>
      </c>
      <c r="F41" s="63" t="s">
        <v>246</v>
      </c>
      <c r="G41" s="22"/>
      <c r="H41" s="25">
        <f>VLOOKUP(F41,$F$204:$H$219,3,FALSE)</f>
        <v>0</v>
      </c>
      <c r="J41" s="11">
        <f t="shared" si="2"/>
        <v>0</v>
      </c>
      <c r="M41" s="11">
        <v>0</v>
      </c>
      <c r="P41" s="11">
        <f t="shared" si="3"/>
        <v>0</v>
      </c>
      <c r="S41" s="11">
        <v>0</v>
      </c>
      <c r="V41" s="11">
        <f t="shared" si="4"/>
        <v>0</v>
      </c>
      <c r="Y41" s="11">
        <v>0</v>
      </c>
      <c r="AB41" s="11">
        <f t="shared" si="5"/>
        <v>0</v>
      </c>
      <c r="AD41" s="48" t="s">
        <v>462</v>
      </c>
      <c r="AE41" s="26"/>
    </row>
    <row r="42" spans="1:31" x14ac:dyDescent="0.2">
      <c r="A42" s="22">
        <v>7104</v>
      </c>
      <c r="B42" s="11" t="s">
        <v>362</v>
      </c>
      <c r="D42" s="23">
        <v>98732.22</v>
      </c>
      <c r="F42" s="63" t="s">
        <v>249</v>
      </c>
      <c r="G42" s="22"/>
      <c r="H42" s="25">
        <f>VLOOKUP(F42,$F$204:$H$219,3,FALSE)</f>
        <v>0.99299999999999999</v>
      </c>
      <c r="J42" s="11">
        <f t="shared" si="2"/>
        <v>98041</v>
      </c>
      <c r="M42" s="11">
        <v>0</v>
      </c>
      <c r="P42" s="11">
        <f t="shared" si="3"/>
        <v>98041</v>
      </c>
      <c r="S42" s="11">
        <f t="shared" ref="S42" si="13">(D42*100%)-P42</f>
        <v>691.22000000000116</v>
      </c>
      <c r="V42" s="11">
        <f t="shared" si="4"/>
        <v>98732.22</v>
      </c>
      <c r="Y42" s="11">
        <v>0</v>
      </c>
      <c r="AB42" s="11">
        <f t="shared" si="5"/>
        <v>98732.22</v>
      </c>
      <c r="AD42" s="26"/>
      <c r="AE42" s="26"/>
    </row>
    <row r="43" spans="1:31" ht="15" x14ac:dyDescent="0.2">
      <c r="A43" s="22">
        <v>7108</v>
      </c>
      <c r="B43" s="11" t="s">
        <v>363</v>
      </c>
      <c r="D43" s="23">
        <v>0.21000000000000002</v>
      </c>
      <c r="F43" s="63" t="s">
        <v>246</v>
      </c>
      <c r="G43" s="22"/>
      <c r="H43" s="25">
        <v>1</v>
      </c>
      <c r="J43" s="11">
        <f t="shared" si="2"/>
        <v>0</v>
      </c>
      <c r="M43" s="11">
        <v>0</v>
      </c>
      <c r="P43" s="11">
        <f t="shared" si="3"/>
        <v>0</v>
      </c>
      <c r="S43" s="11">
        <v>0</v>
      </c>
      <c r="V43" s="11">
        <f t="shared" si="4"/>
        <v>0</v>
      </c>
      <c r="Y43" s="11">
        <v>0</v>
      </c>
      <c r="AB43" s="11">
        <f t="shared" si="5"/>
        <v>0</v>
      </c>
      <c r="AD43" s="48" t="s">
        <v>462</v>
      </c>
      <c r="AE43" s="26"/>
    </row>
    <row r="44" spans="1:31" ht="15" x14ac:dyDescent="0.2">
      <c r="A44" s="22">
        <v>7109</v>
      </c>
      <c r="B44" s="11" t="s">
        <v>364</v>
      </c>
      <c r="D44" s="23">
        <v>-0.21000000000000002</v>
      </c>
      <c r="F44" s="63" t="s">
        <v>246</v>
      </c>
      <c r="G44" s="22"/>
      <c r="H44" s="25">
        <f t="shared" ref="H44:H64" si="14">VLOOKUP(F44,$F$204:$H$219,3,FALSE)</f>
        <v>0</v>
      </c>
      <c r="J44" s="11">
        <f t="shared" si="2"/>
        <v>0</v>
      </c>
      <c r="M44" s="11">
        <v>0</v>
      </c>
      <c r="P44" s="11">
        <f t="shared" si="3"/>
        <v>0</v>
      </c>
      <c r="S44" s="11">
        <v>0</v>
      </c>
      <c r="V44" s="11">
        <f t="shared" si="4"/>
        <v>0</v>
      </c>
      <c r="Y44" s="11">
        <v>0</v>
      </c>
      <c r="AB44" s="11">
        <f t="shared" si="5"/>
        <v>0</v>
      </c>
      <c r="AD44" s="48" t="s">
        <v>462</v>
      </c>
      <c r="AE44" s="26"/>
    </row>
    <row r="45" spans="1:31" ht="15" x14ac:dyDescent="0.2">
      <c r="A45" s="22">
        <v>7110</v>
      </c>
      <c r="B45" s="11" t="s">
        <v>365</v>
      </c>
      <c r="D45" s="23">
        <v>424091.98000000004</v>
      </c>
      <c r="F45" s="63" t="s">
        <v>246</v>
      </c>
      <c r="G45" s="22"/>
      <c r="H45" s="25">
        <f t="shared" si="14"/>
        <v>0</v>
      </c>
      <c r="J45" s="11">
        <f t="shared" si="2"/>
        <v>0</v>
      </c>
      <c r="M45" s="11">
        <v>0</v>
      </c>
      <c r="P45" s="11">
        <f t="shared" si="3"/>
        <v>0</v>
      </c>
      <c r="S45" s="11">
        <v>0</v>
      </c>
      <c r="V45" s="11">
        <f t="shared" si="4"/>
        <v>0</v>
      </c>
      <c r="Y45" s="11">
        <v>0</v>
      </c>
      <c r="AB45" s="11">
        <f t="shared" si="5"/>
        <v>0</v>
      </c>
      <c r="AD45" s="48" t="s">
        <v>462</v>
      </c>
      <c r="AE45" s="26"/>
    </row>
    <row r="46" spans="1:31" x14ac:dyDescent="0.2">
      <c r="A46" s="22">
        <v>7259</v>
      </c>
      <c r="B46" s="11" t="s">
        <v>366</v>
      </c>
      <c r="D46" s="23">
        <v>-0.14000000000000001</v>
      </c>
      <c r="F46" s="63" t="s">
        <v>244</v>
      </c>
      <c r="G46" s="22"/>
      <c r="H46" s="25">
        <f t="shared" si="14"/>
        <v>0.98</v>
      </c>
      <c r="J46" s="11">
        <f t="shared" si="2"/>
        <v>0</v>
      </c>
      <c r="M46" s="11">
        <v>0</v>
      </c>
      <c r="P46" s="11">
        <f t="shared" si="3"/>
        <v>0</v>
      </c>
      <c r="S46" s="11">
        <f t="shared" ref="S46:S48" si="15">(D46*100%)-P46</f>
        <v>-0.14000000000000001</v>
      </c>
      <c r="V46" s="11">
        <f t="shared" si="4"/>
        <v>-0.14000000000000001</v>
      </c>
      <c r="Y46" s="11">
        <v>0</v>
      </c>
      <c r="AB46" s="11">
        <f t="shared" si="5"/>
        <v>-0.14000000000000001</v>
      </c>
      <c r="AD46" s="26"/>
      <c r="AE46" s="26"/>
    </row>
    <row r="47" spans="1:31" x14ac:dyDescent="0.2">
      <c r="A47" s="22">
        <v>7526</v>
      </c>
      <c r="B47" s="11" t="s">
        <v>367</v>
      </c>
      <c r="D47" s="23">
        <v>-16679.79</v>
      </c>
      <c r="F47" s="63" t="s">
        <v>248</v>
      </c>
      <c r="G47" s="22"/>
      <c r="H47" s="25">
        <f t="shared" si="14"/>
        <v>1</v>
      </c>
      <c r="J47" s="11">
        <f t="shared" si="2"/>
        <v>-16680</v>
      </c>
      <c r="M47" s="11">
        <v>0</v>
      </c>
      <c r="P47" s="11">
        <f t="shared" si="3"/>
        <v>-16680</v>
      </c>
      <c r="S47" s="11">
        <f t="shared" si="15"/>
        <v>0.20999999999912689</v>
      </c>
      <c r="V47" s="11">
        <f t="shared" si="4"/>
        <v>-16679.79</v>
      </c>
      <c r="Y47" s="11">
        <v>0</v>
      </c>
      <c r="AB47" s="11">
        <f t="shared" si="5"/>
        <v>-16679.79</v>
      </c>
      <c r="AD47" s="26"/>
      <c r="AE47" s="26"/>
    </row>
    <row r="48" spans="1:31" s="51" customFormat="1" x14ac:dyDescent="0.2">
      <c r="A48" s="50">
        <v>7575</v>
      </c>
      <c r="B48" s="51" t="s">
        <v>368</v>
      </c>
      <c r="D48" s="52">
        <v>-5333180.2000000011</v>
      </c>
      <c r="F48" s="63" t="s">
        <v>247</v>
      </c>
      <c r="G48" s="50"/>
      <c r="H48" s="53">
        <f t="shared" si="14"/>
        <v>0.99099999999999999</v>
      </c>
      <c r="J48" s="51">
        <f t="shared" si="2"/>
        <v>-5285182</v>
      </c>
      <c r="M48" s="51">
        <v>0</v>
      </c>
      <c r="P48" s="51">
        <f t="shared" si="3"/>
        <v>-5285182</v>
      </c>
      <c r="S48" s="51">
        <f t="shared" si="15"/>
        <v>-47998.200000001118</v>
      </c>
      <c r="V48" s="51">
        <f t="shared" si="4"/>
        <v>-5333180.2000000011</v>
      </c>
      <c r="Y48" s="51">
        <v>0</v>
      </c>
      <c r="AB48" s="51">
        <f t="shared" si="5"/>
        <v>-5333180.2000000011</v>
      </c>
      <c r="AD48" s="54"/>
      <c r="AE48" s="54"/>
    </row>
    <row r="49" spans="1:31" ht="15" x14ac:dyDescent="0.2">
      <c r="A49" s="55">
        <v>7577</v>
      </c>
      <c r="B49" s="56" t="s">
        <v>369</v>
      </c>
      <c r="C49" s="56"/>
      <c r="D49" s="57">
        <v>-987228.14</v>
      </c>
      <c r="F49" s="63" t="s">
        <v>246</v>
      </c>
      <c r="G49" s="22"/>
      <c r="H49" s="25">
        <f t="shared" si="14"/>
        <v>0</v>
      </c>
      <c r="J49" s="11">
        <f t="shared" si="2"/>
        <v>0</v>
      </c>
      <c r="M49" s="11">
        <v>0</v>
      </c>
      <c r="P49" s="11">
        <f t="shared" si="3"/>
        <v>0</v>
      </c>
      <c r="S49" s="11">
        <v>0</v>
      </c>
      <c r="V49" s="11">
        <f t="shared" si="4"/>
        <v>0</v>
      </c>
      <c r="Y49" s="11">
        <v>0</v>
      </c>
      <c r="AB49" s="11">
        <f t="shared" si="5"/>
        <v>0</v>
      </c>
      <c r="AD49" s="48" t="s">
        <v>462</v>
      </c>
      <c r="AE49" s="26"/>
    </row>
    <row r="50" spans="1:31" ht="15" x14ac:dyDescent="0.2">
      <c r="A50" s="22">
        <v>7580</v>
      </c>
      <c r="B50" s="11" t="s">
        <v>370</v>
      </c>
      <c r="D50" s="23">
        <v>584653.27</v>
      </c>
      <c r="F50" s="63" t="s">
        <v>246</v>
      </c>
      <c r="G50" s="22"/>
      <c r="H50" s="25">
        <f t="shared" si="14"/>
        <v>0</v>
      </c>
      <c r="J50" s="11">
        <f t="shared" si="2"/>
        <v>0</v>
      </c>
      <c r="M50" s="11">
        <v>0</v>
      </c>
      <c r="P50" s="11">
        <f t="shared" si="3"/>
        <v>0</v>
      </c>
      <c r="S50" s="11">
        <v>0</v>
      </c>
      <c r="V50" s="11">
        <f t="shared" si="4"/>
        <v>0</v>
      </c>
      <c r="Y50" s="11">
        <v>0</v>
      </c>
      <c r="AB50" s="11">
        <f t="shared" si="5"/>
        <v>0</v>
      </c>
      <c r="AD50" s="48" t="s">
        <v>462</v>
      </c>
      <c r="AE50" s="26"/>
    </row>
    <row r="51" spans="1:31" ht="15" x14ac:dyDescent="0.2">
      <c r="A51" s="22">
        <v>7581</v>
      </c>
      <c r="B51" s="11" t="s">
        <v>371</v>
      </c>
      <c r="D51" s="23">
        <v>19048241.390000001</v>
      </c>
      <c r="F51" s="63" t="s">
        <v>246</v>
      </c>
      <c r="G51" s="22"/>
      <c r="H51" s="25">
        <f t="shared" si="14"/>
        <v>0</v>
      </c>
      <c r="J51" s="11">
        <f t="shared" si="2"/>
        <v>0</v>
      </c>
      <c r="M51" s="11">
        <v>0</v>
      </c>
      <c r="P51" s="11">
        <f t="shared" si="3"/>
        <v>0</v>
      </c>
      <c r="S51" s="11">
        <v>0</v>
      </c>
      <c r="V51" s="11">
        <f t="shared" si="4"/>
        <v>0</v>
      </c>
      <c r="Y51" s="11">
        <v>0</v>
      </c>
      <c r="AB51" s="11">
        <f t="shared" si="5"/>
        <v>0</v>
      </c>
      <c r="AD51" s="48" t="s">
        <v>462</v>
      </c>
      <c r="AE51" s="26"/>
    </row>
    <row r="52" spans="1:31" ht="15" x14ac:dyDescent="0.2">
      <c r="A52" s="22">
        <v>7584</v>
      </c>
      <c r="B52" s="11" t="s">
        <v>372</v>
      </c>
      <c r="D52" s="23">
        <v>613780.00999999989</v>
      </c>
      <c r="F52" s="63" t="s">
        <v>246</v>
      </c>
      <c r="G52" s="22"/>
      <c r="H52" s="25">
        <f t="shared" si="14"/>
        <v>0</v>
      </c>
      <c r="J52" s="11">
        <f t="shared" si="2"/>
        <v>0</v>
      </c>
      <c r="M52" s="11">
        <v>0</v>
      </c>
      <c r="P52" s="11">
        <f t="shared" si="3"/>
        <v>0</v>
      </c>
      <c r="S52" s="11">
        <v>0</v>
      </c>
      <c r="V52" s="11">
        <f t="shared" si="4"/>
        <v>0</v>
      </c>
      <c r="Y52" s="11">
        <v>0</v>
      </c>
      <c r="AB52" s="11">
        <f t="shared" si="5"/>
        <v>0</v>
      </c>
      <c r="AD52" s="48" t="s">
        <v>462</v>
      </c>
      <c r="AE52" s="26"/>
    </row>
    <row r="53" spans="1:31" x14ac:dyDescent="0.2">
      <c r="A53" s="22">
        <v>7589</v>
      </c>
      <c r="B53" s="11" t="s">
        <v>373</v>
      </c>
      <c r="D53" s="23">
        <v>0.64</v>
      </c>
      <c r="F53" s="63" t="s">
        <v>248</v>
      </c>
      <c r="G53" s="22"/>
      <c r="H53" s="25">
        <f t="shared" si="14"/>
        <v>1</v>
      </c>
      <c r="J53" s="11">
        <f t="shared" si="2"/>
        <v>1</v>
      </c>
      <c r="M53" s="11">
        <v>0</v>
      </c>
      <c r="P53" s="11">
        <f t="shared" si="3"/>
        <v>1</v>
      </c>
      <c r="S53" s="11">
        <f t="shared" ref="S53:S55" si="16">(D53*100%)-P53</f>
        <v>-0.36</v>
      </c>
      <c r="V53" s="11">
        <f t="shared" si="4"/>
        <v>0.64</v>
      </c>
      <c r="Y53" s="11">
        <v>0</v>
      </c>
      <c r="AB53" s="11">
        <f t="shared" si="5"/>
        <v>0.64</v>
      </c>
      <c r="AD53" s="26"/>
      <c r="AE53" s="26"/>
    </row>
    <row r="54" spans="1:31" x14ac:dyDescent="0.2">
      <c r="A54" s="22">
        <v>8013</v>
      </c>
      <c r="B54" s="11" t="s">
        <v>374</v>
      </c>
      <c r="D54" s="23">
        <v>-584605.77000000014</v>
      </c>
      <c r="F54" s="63" t="s">
        <v>251</v>
      </c>
      <c r="G54" s="22"/>
      <c r="H54" s="25">
        <f t="shared" si="14"/>
        <v>0.98599999999999999</v>
      </c>
      <c r="J54" s="11">
        <f>IF(D54=0,0,ROUND(D54*H54,0))</f>
        <v>-576421</v>
      </c>
      <c r="M54" s="11">
        <v>0</v>
      </c>
      <c r="P54" s="11">
        <f>J54+M54</f>
        <v>-576421</v>
      </c>
      <c r="S54" s="11">
        <f t="shared" si="16"/>
        <v>-8184.770000000135</v>
      </c>
      <c r="V54" s="11">
        <f>P54+S54</f>
        <v>-584605.77000000014</v>
      </c>
      <c r="Y54" s="11">
        <v>0</v>
      </c>
      <c r="AB54" s="11">
        <f>V54+Y54</f>
        <v>-584605.77000000014</v>
      </c>
      <c r="AD54" s="26"/>
      <c r="AE54" s="26"/>
    </row>
    <row r="55" spans="1:31" x14ac:dyDescent="0.2">
      <c r="A55" s="22">
        <v>8014</v>
      </c>
      <c r="B55" s="11" t="s">
        <v>375</v>
      </c>
      <c r="D55" s="23">
        <v>-0.09</v>
      </c>
      <c r="F55" s="63" t="s">
        <v>244</v>
      </c>
      <c r="G55" s="22"/>
      <c r="H55" s="25">
        <f t="shared" si="14"/>
        <v>0.98</v>
      </c>
      <c r="J55" s="11">
        <f t="shared" si="2"/>
        <v>0</v>
      </c>
      <c r="M55" s="11">
        <v>0</v>
      </c>
      <c r="P55" s="11">
        <f t="shared" si="3"/>
        <v>0</v>
      </c>
      <c r="S55" s="11">
        <f t="shared" si="16"/>
        <v>-0.09</v>
      </c>
      <c r="V55" s="11">
        <f t="shared" si="4"/>
        <v>-0.09</v>
      </c>
      <c r="Y55" s="11">
        <v>0</v>
      </c>
      <c r="AB55" s="11">
        <f t="shared" si="5"/>
        <v>-0.09</v>
      </c>
      <c r="AD55" s="26"/>
      <c r="AE55" s="26"/>
    </row>
    <row r="56" spans="1:31" ht="15" x14ac:dyDescent="0.2">
      <c r="A56" s="22">
        <v>8015</v>
      </c>
      <c r="B56" s="11" t="s">
        <v>376</v>
      </c>
      <c r="D56" s="23">
        <v>-0.17</v>
      </c>
      <c r="F56" s="63" t="s">
        <v>246</v>
      </c>
      <c r="G56" s="22"/>
      <c r="H56" s="25">
        <f t="shared" si="14"/>
        <v>0</v>
      </c>
      <c r="J56" s="11">
        <f t="shared" si="2"/>
        <v>0</v>
      </c>
      <c r="M56" s="11">
        <v>0</v>
      </c>
      <c r="P56" s="11">
        <f t="shared" si="3"/>
        <v>0</v>
      </c>
      <c r="S56" s="11">
        <v>0</v>
      </c>
      <c r="V56" s="11">
        <f t="shared" si="4"/>
        <v>0</v>
      </c>
      <c r="Y56" s="11">
        <v>0</v>
      </c>
      <c r="AB56" s="11">
        <f t="shared" si="5"/>
        <v>0</v>
      </c>
      <c r="AD56" s="48" t="s">
        <v>462</v>
      </c>
      <c r="AE56" s="26"/>
    </row>
    <row r="57" spans="1:31" x14ac:dyDescent="0.2">
      <c r="A57" s="22">
        <v>8016</v>
      </c>
      <c r="B57" s="11" t="s">
        <v>377</v>
      </c>
      <c r="D57" s="23">
        <v>112184.40999999999</v>
      </c>
      <c r="F57" s="63" t="s">
        <v>247</v>
      </c>
      <c r="G57" s="22"/>
      <c r="H57" s="25">
        <f t="shared" si="14"/>
        <v>0.99099999999999999</v>
      </c>
      <c r="J57" s="11">
        <f t="shared" si="2"/>
        <v>111175</v>
      </c>
      <c r="M57" s="11">
        <v>0</v>
      </c>
      <c r="P57" s="11">
        <f t="shared" si="3"/>
        <v>111175</v>
      </c>
      <c r="S57" s="11">
        <f t="shared" ref="S57:S64" si="17">(D57*100%)-P57</f>
        <v>1009.4099999999889</v>
      </c>
      <c r="V57" s="11">
        <f t="shared" si="4"/>
        <v>112184.40999999999</v>
      </c>
      <c r="Y57" s="11">
        <v>0</v>
      </c>
      <c r="AB57" s="11">
        <f t="shared" si="5"/>
        <v>112184.40999999999</v>
      </c>
      <c r="AD57" s="26"/>
      <c r="AE57" s="26"/>
    </row>
    <row r="58" spans="1:31" x14ac:dyDescent="0.2">
      <c r="A58" s="22">
        <v>8017</v>
      </c>
      <c r="B58" s="11" t="s">
        <v>378</v>
      </c>
      <c r="D58" s="23">
        <v>-6046.74</v>
      </c>
      <c r="F58" s="63" t="s">
        <v>251</v>
      </c>
      <c r="G58" s="22"/>
      <c r="H58" s="25">
        <f t="shared" si="14"/>
        <v>0.98599999999999999</v>
      </c>
      <c r="J58" s="11">
        <f t="shared" si="2"/>
        <v>-5962</v>
      </c>
      <c r="M58" s="11">
        <v>0</v>
      </c>
      <c r="P58" s="11">
        <f t="shared" si="3"/>
        <v>-5962</v>
      </c>
      <c r="S58" s="11">
        <f t="shared" si="17"/>
        <v>-84.739999999999782</v>
      </c>
      <c r="V58" s="11">
        <f t="shared" si="4"/>
        <v>-6046.74</v>
      </c>
      <c r="Y58" s="11">
        <v>0</v>
      </c>
      <c r="AB58" s="11">
        <f t="shared" si="5"/>
        <v>-6046.74</v>
      </c>
      <c r="AD58" s="26"/>
      <c r="AE58" s="26"/>
    </row>
    <row r="59" spans="1:31" x14ac:dyDescent="0.2">
      <c r="A59" s="22">
        <v>8018</v>
      </c>
      <c r="B59" s="11" t="s">
        <v>379</v>
      </c>
      <c r="D59" s="23">
        <v>-1602.93</v>
      </c>
      <c r="F59" s="63" t="s">
        <v>244</v>
      </c>
      <c r="G59" s="22"/>
      <c r="H59" s="25">
        <f t="shared" si="14"/>
        <v>0.98</v>
      </c>
      <c r="J59" s="11">
        <f t="shared" si="2"/>
        <v>-1571</v>
      </c>
      <c r="M59" s="11">
        <v>0</v>
      </c>
      <c r="P59" s="11">
        <f t="shared" si="3"/>
        <v>-1571</v>
      </c>
      <c r="S59" s="11">
        <f t="shared" si="17"/>
        <v>-31.930000000000064</v>
      </c>
      <c r="V59" s="11">
        <f t="shared" si="4"/>
        <v>-1602.93</v>
      </c>
      <c r="Y59" s="11">
        <v>0</v>
      </c>
      <c r="AB59" s="11">
        <f t="shared" si="5"/>
        <v>-1602.93</v>
      </c>
      <c r="AD59" s="26"/>
      <c r="AE59" s="26"/>
    </row>
    <row r="60" spans="1:31" x14ac:dyDescent="0.2">
      <c r="A60" s="22">
        <v>8053</v>
      </c>
      <c r="B60" s="11" t="s">
        <v>380</v>
      </c>
      <c r="D60" s="23">
        <v>145147.62</v>
      </c>
      <c r="F60" s="63" t="s">
        <v>244</v>
      </c>
      <c r="G60" s="22"/>
      <c r="H60" s="25">
        <f t="shared" si="14"/>
        <v>0.98</v>
      </c>
      <c r="J60" s="11">
        <f t="shared" si="2"/>
        <v>142245</v>
      </c>
      <c r="M60" s="11">
        <v>0</v>
      </c>
      <c r="P60" s="11">
        <f t="shared" si="3"/>
        <v>142245</v>
      </c>
      <c r="S60" s="11">
        <f t="shared" si="17"/>
        <v>2902.6199999999953</v>
      </c>
      <c r="V60" s="11">
        <f t="shared" si="4"/>
        <v>145147.62</v>
      </c>
      <c r="Y60" s="11">
        <v>0</v>
      </c>
      <c r="AB60" s="11">
        <f t="shared" si="5"/>
        <v>145147.62</v>
      </c>
      <c r="AD60" s="26"/>
      <c r="AE60" s="26"/>
    </row>
    <row r="61" spans="1:31" x14ac:dyDescent="0.2">
      <c r="A61" s="22">
        <v>8055</v>
      </c>
      <c r="B61" s="11" t="s">
        <v>381</v>
      </c>
      <c r="D61" s="23">
        <v>-348244.2</v>
      </c>
      <c r="F61" s="63" t="s">
        <v>247</v>
      </c>
      <c r="G61" s="22"/>
      <c r="H61" s="25">
        <f t="shared" si="14"/>
        <v>0.99099999999999999</v>
      </c>
      <c r="J61" s="11">
        <f>IF(D61=0,0,ROUND(D61*H61,0))</f>
        <v>-345110</v>
      </c>
      <c r="M61" s="11">
        <v>0</v>
      </c>
      <c r="P61" s="11">
        <f t="shared" si="3"/>
        <v>-345110</v>
      </c>
      <c r="S61" s="11">
        <f t="shared" si="17"/>
        <v>-3134.2000000000116</v>
      </c>
      <c r="V61" s="11">
        <f t="shared" si="4"/>
        <v>-348244.2</v>
      </c>
      <c r="Y61" s="11">
        <v>0</v>
      </c>
      <c r="AB61" s="11">
        <f t="shared" si="5"/>
        <v>-348244.2</v>
      </c>
      <c r="AD61" s="26"/>
      <c r="AE61" s="26"/>
    </row>
    <row r="62" spans="1:31" x14ac:dyDescent="0.2">
      <c r="A62" s="22">
        <v>8060</v>
      </c>
      <c r="B62" s="11" t="s">
        <v>382</v>
      </c>
      <c r="D62" s="23">
        <v>-1.9999999999999997E-2</v>
      </c>
      <c r="F62" s="63" t="s">
        <v>244</v>
      </c>
      <c r="G62" s="22"/>
      <c r="H62" s="25">
        <f t="shared" si="14"/>
        <v>0.98</v>
      </c>
      <c r="J62" s="11">
        <f>IF(D62=0,0,ROUND(D62*H62,0))</f>
        <v>0</v>
      </c>
      <c r="M62" s="11">
        <v>0</v>
      </c>
      <c r="P62" s="11">
        <f>J62+M62</f>
        <v>0</v>
      </c>
      <c r="S62" s="11">
        <f t="shared" si="17"/>
        <v>-1.9999999999999997E-2</v>
      </c>
      <c r="V62" s="11">
        <f>P62+S62</f>
        <v>-1.9999999999999997E-2</v>
      </c>
      <c r="Y62" s="11">
        <v>0</v>
      </c>
      <c r="AB62" s="11">
        <f>V62+Y62</f>
        <v>-1.9999999999999997E-2</v>
      </c>
      <c r="AD62" s="26"/>
      <c r="AE62" s="26"/>
    </row>
    <row r="63" spans="1:31" x14ac:dyDescent="0.2">
      <c r="A63" s="22">
        <v>8062</v>
      </c>
      <c r="B63" s="11" t="s">
        <v>383</v>
      </c>
      <c r="D63" s="23">
        <v>5460.01</v>
      </c>
      <c r="F63" s="63" t="s">
        <v>244</v>
      </c>
      <c r="G63" s="22"/>
      <c r="H63" s="25">
        <f t="shared" si="14"/>
        <v>0.98</v>
      </c>
      <c r="J63" s="11">
        <f t="shared" ref="J63:J64" si="18">IF(D63=0,0,ROUND(D63*H63,0))</f>
        <v>5351</v>
      </c>
      <c r="M63" s="11">
        <v>0</v>
      </c>
      <c r="P63" s="11">
        <f t="shared" ref="P63:P64" si="19">J63+M63</f>
        <v>5351</v>
      </c>
      <c r="S63" s="11">
        <f t="shared" si="17"/>
        <v>109.01000000000022</v>
      </c>
      <c r="V63" s="11">
        <f t="shared" ref="V63:V64" si="20">P63+S63</f>
        <v>5460.01</v>
      </c>
      <c r="Y63" s="11">
        <v>0</v>
      </c>
      <c r="AB63" s="11">
        <f t="shared" ref="AB63:AB64" si="21">V63+Y63</f>
        <v>5460.01</v>
      </c>
      <c r="AD63" s="26"/>
      <c r="AE63" s="26"/>
    </row>
    <row r="64" spans="1:31" x14ac:dyDescent="0.2">
      <c r="A64" s="22">
        <v>4041</v>
      </c>
      <c r="B64" s="28" t="s">
        <v>252</v>
      </c>
      <c r="D64" s="23">
        <f>0</f>
        <v>0</v>
      </c>
      <c r="F64" s="63" t="s">
        <v>244</v>
      </c>
      <c r="G64" s="22"/>
      <c r="H64" s="25">
        <f t="shared" si="14"/>
        <v>0.98</v>
      </c>
      <c r="J64" s="11">
        <f t="shared" si="18"/>
        <v>0</v>
      </c>
      <c r="M64" s="11">
        <f>0</f>
        <v>0</v>
      </c>
      <c r="P64" s="11">
        <f t="shared" si="19"/>
        <v>0</v>
      </c>
      <c r="S64" s="11">
        <f t="shared" si="17"/>
        <v>0</v>
      </c>
      <c r="V64" s="11">
        <f t="shared" si="20"/>
        <v>0</v>
      </c>
      <c r="Y64" s="28">
        <v>44950166.184798002</v>
      </c>
      <c r="AB64" s="11">
        <f t="shared" si="21"/>
        <v>44950166.184798002</v>
      </c>
      <c r="AD64" s="26"/>
      <c r="AE64" s="26"/>
    </row>
    <row r="65" spans="1:31" ht="13.5" thickBot="1" x14ac:dyDescent="0.25">
      <c r="B65" s="15" t="s">
        <v>253</v>
      </c>
      <c r="C65" s="29"/>
      <c r="D65" s="30">
        <f>SUM(D12:D64)</f>
        <v>16262225.360000003</v>
      </c>
      <c r="J65" s="30">
        <f>SUM(J12:J64)</f>
        <v>-5143717</v>
      </c>
      <c r="M65" s="30">
        <f>SUM(M12:M64)</f>
        <v>0</v>
      </c>
      <c r="P65" s="30">
        <f>SUM(P12:P64)</f>
        <v>-5143717</v>
      </c>
      <c r="S65" s="30">
        <f>SUM(S12:S64)</f>
        <v>-16202.410000001353</v>
      </c>
      <c r="V65" s="30">
        <f>SUM(V12:V64)</f>
        <v>-5159919.410000002</v>
      </c>
      <c r="Y65" s="30">
        <f>SUM(Y12:Y64)</f>
        <v>44950166.184798002</v>
      </c>
      <c r="AB65" s="30">
        <f>SUM(AB12:AB64)</f>
        <v>39790246.774797998</v>
      </c>
      <c r="AD65" s="26"/>
      <c r="AE65" s="26"/>
    </row>
    <row r="66" spans="1:31" ht="13.5" thickTop="1" x14ac:dyDescent="0.2">
      <c r="D66" s="23"/>
      <c r="AD66" s="26"/>
      <c r="AE66" s="26"/>
    </row>
    <row r="67" spans="1:31" x14ac:dyDescent="0.2">
      <c r="D67" s="23"/>
      <c r="AD67" s="26"/>
      <c r="AE67" s="26"/>
    </row>
    <row r="68" spans="1:31" x14ac:dyDescent="0.2">
      <c r="B68" s="20" t="s">
        <v>254</v>
      </c>
      <c r="C68" s="20"/>
      <c r="D68" s="23"/>
      <c r="AD68" s="26"/>
      <c r="AE68" s="26"/>
    </row>
    <row r="69" spans="1:31" x14ac:dyDescent="0.2">
      <c r="A69" s="31">
        <v>2009</v>
      </c>
      <c r="B69" s="28" t="s">
        <v>255</v>
      </c>
      <c r="D69" s="23">
        <v>-15034011</v>
      </c>
      <c r="F69" s="63" t="s">
        <v>248</v>
      </c>
      <c r="G69" s="22"/>
      <c r="H69" s="25">
        <f>VLOOKUP(F69,$F$204:$H$219,3,FALSE)</f>
        <v>1</v>
      </c>
      <c r="J69" s="11">
        <f>IF(D69=0,0,ROUND(D69*H69,0))</f>
        <v>-15034011</v>
      </c>
      <c r="M69" s="11">
        <v>0</v>
      </c>
      <c r="P69" s="11">
        <f>J69+M69</f>
        <v>-15034011</v>
      </c>
      <c r="S69" s="11">
        <f t="shared" ref="S69" si="22">(D69*100%)-P69</f>
        <v>0</v>
      </c>
      <c r="V69" s="11">
        <f>P69+S69</f>
        <v>-15034011</v>
      </c>
      <c r="Y69" s="11">
        <v>0</v>
      </c>
      <c r="AB69" s="11">
        <f>V69+Y69</f>
        <v>-15034011</v>
      </c>
      <c r="AD69" s="26"/>
      <c r="AE69" s="26"/>
    </row>
    <row r="70" spans="1:31" ht="15" x14ac:dyDescent="0.2">
      <c r="A70" s="31">
        <v>2009</v>
      </c>
      <c r="B70" s="28" t="s">
        <v>256</v>
      </c>
      <c r="D70" s="23">
        <v>-207301</v>
      </c>
      <c r="F70" s="63" t="s">
        <v>246</v>
      </c>
      <c r="G70" s="22"/>
      <c r="H70" s="25">
        <f>VLOOKUP(F70,$F$204:$H$219,3,FALSE)</f>
        <v>0</v>
      </c>
      <c r="J70" s="11">
        <f>IF(D70=0,0,ROUND(D70*H70,0))</f>
        <v>0</v>
      </c>
      <c r="M70" s="11">
        <v>0</v>
      </c>
      <c r="P70" s="11">
        <f>J70+M70</f>
        <v>0</v>
      </c>
      <c r="S70" s="11">
        <v>0</v>
      </c>
      <c r="V70" s="11">
        <f>P70+S70</f>
        <v>0</v>
      </c>
      <c r="Y70" s="11">
        <v>0</v>
      </c>
      <c r="AB70" s="11">
        <f>V70+Y70</f>
        <v>0</v>
      </c>
      <c r="AD70" s="48" t="s">
        <v>464</v>
      </c>
      <c r="AE70" s="26"/>
    </row>
    <row r="71" spans="1:31" x14ac:dyDescent="0.2">
      <c r="A71" s="31">
        <v>6020</v>
      </c>
      <c r="B71" s="11" t="s">
        <v>384</v>
      </c>
      <c r="D71" s="23">
        <v>-22963166.030000001</v>
      </c>
      <c r="F71" s="63" t="s">
        <v>257</v>
      </c>
      <c r="G71" s="22"/>
      <c r="H71" s="25">
        <f>VLOOKUP(F71,$F$204:$H$219,3,FALSE)</f>
        <v>0.98</v>
      </c>
      <c r="J71" s="11">
        <f>IF(D71=0,0,ROUND(D71*H71,0))</f>
        <v>-22503903</v>
      </c>
      <c r="M71" s="11">
        <v>0</v>
      </c>
      <c r="P71" s="11">
        <f>J71+M71</f>
        <v>-22503903</v>
      </c>
      <c r="S71" s="11">
        <f t="shared" ref="S71" si="23">(D71*100%)-P71</f>
        <v>-459263.03000000119</v>
      </c>
      <c r="V71" s="11">
        <f>P71+S71</f>
        <v>-22963166.030000001</v>
      </c>
      <c r="Y71" s="11">
        <v>0</v>
      </c>
      <c r="AB71" s="11">
        <f>V71+Y71</f>
        <v>-22963166.030000001</v>
      </c>
      <c r="AD71" s="26"/>
      <c r="AE71" s="26"/>
    </row>
    <row r="72" spans="1:31" ht="13.5" thickBot="1" x14ac:dyDescent="0.25">
      <c r="B72" s="15" t="s">
        <v>258</v>
      </c>
      <c r="C72" s="29"/>
      <c r="D72" s="30">
        <f>SUM(D69:D71)</f>
        <v>-38204478.030000001</v>
      </c>
      <c r="J72" s="32">
        <f>SUM(J69:J71)</f>
        <v>-37537914</v>
      </c>
      <c r="M72" s="32">
        <f>SUM(M69:M71)</f>
        <v>0</v>
      </c>
      <c r="P72" s="32">
        <f>SUM(P69:P71)</f>
        <v>-37537914</v>
      </c>
      <c r="S72" s="32">
        <f>SUM(S69:S71)</f>
        <v>-459263.03000000119</v>
      </c>
      <c r="V72" s="32">
        <f>SUM(V69:V71)</f>
        <v>-37997177.030000001</v>
      </c>
      <c r="Y72" s="32">
        <f>SUM(Y69:Y71)</f>
        <v>0</v>
      </c>
      <c r="AB72" s="32">
        <f>SUM(AB69:AB71)</f>
        <v>-37997177.030000001</v>
      </c>
      <c r="AD72" s="26"/>
      <c r="AE72" s="26"/>
    </row>
    <row r="73" spans="1:31" ht="13.5" thickTop="1" x14ac:dyDescent="0.2">
      <c r="D73" s="23"/>
      <c r="AD73" s="26"/>
      <c r="AE73" s="26"/>
    </row>
    <row r="74" spans="1:31" x14ac:dyDescent="0.2">
      <c r="D74" s="23"/>
      <c r="AD74" s="26"/>
      <c r="AE74" s="26"/>
    </row>
    <row r="75" spans="1:31" x14ac:dyDescent="0.2">
      <c r="B75" s="20" t="s">
        <v>259</v>
      </c>
      <c r="C75" s="20"/>
      <c r="D75" s="23"/>
      <c r="AD75" s="26"/>
      <c r="AE75" s="26"/>
    </row>
    <row r="76" spans="1:31" x14ac:dyDescent="0.2">
      <c r="A76" s="22">
        <v>2010</v>
      </c>
      <c r="B76" s="28" t="s">
        <v>260</v>
      </c>
      <c r="D76" s="23">
        <v>-43125248</v>
      </c>
      <c r="F76" s="63" t="s">
        <v>248</v>
      </c>
      <c r="G76" s="22"/>
      <c r="H76" s="25">
        <f t="shared" ref="H76:H98" si="24">VLOOKUP(F76,$F$204:$H$219,3,FALSE)</f>
        <v>1</v>
      </c>
      <c r="J76" s="11">
        <f t="shared" ref="J76:J98" si="25">IF(D76=0,0,ROUND(D76*H76,0))</f>
        <v>-43125248</v>
      </c>
      <c r="M76" s="11">
        <v>0</v>
      </c>
      <c r="P76" s="11">
        <f t="shared" ref="P76:P98" si="26">J76+M76</f>
        <v>-43125248</v>
      </c>
      <c r="S76" s="11">
        <f t="shared" ref="S76:S77" si="27">(D76*100%)-P76</f>
        <v>0</v>
      </c>
      <c r="V76" s="11">
        <f t="shared" ref="V76:V98" si="28">P76+S76</f>
        <v>-43125248</v>
      </c>
      <c r="Y76" s="28">
        <v>9675295.858553756</v>
      </c>
      <c r="AB76" s="11">
        <f t="shared" ref="AB76:AB98" si="29">V76+Y76</f>
        <v>-33449952.141446244</v>
      </c>
      <c r="AD76" s="26"/>
      <c r="AE76" s="26"/>
    </row>
    <row r="77" spans="1:31" x14ac:dyDescent="0.2">
      <c r="A77" s="22">
        <v>2011</v>
      </c>
      <c r="B77" s="28" t="s">
        <v>261</v>
      </c>
      <c r="D77" s="23">
        <v>-60776</v>
      </c>
      <c r="F77" s="63" t="s">
        <v>248</v>
      </c>
      <c r="G77" s="22"/>
      <c r="H77" s="25">
        <f t="shared" si="24"/>
        <v>1</v>
      </c>
      <c r="J77" s="11">
        <f t="shared" si="25"/>
        <v>-60776</v>
      </c>
      <c r="M77" s="11">
        <v>0</v>
      </c>
      <c r="P77" s="11">
        <f t="shared" si="26"/>
        <v>-60776</v>
      </c>
      <c r="S77" s="11">
        <f t="shared" si="27"/>
        <v>0</v>
      </c>
      <c r="V77" s="11">
        <f t="shared" si="28"/>
        <v>-60776</v>
      </c>
      <c r="Y77" s="28">
        <f>-V77</f>
        <v>60776</v>
      </c>
      <c r="AB77" s="11">
        <f t="shared" si="29"/>
        <v>0</v>
      </c>
      <c r="AD77" s="26"/>
      <c r="AE77" s="26"/>
    </row>
    <row r="78" spans="1:31" ht="15" x14ac:dyDescent="0.2">
      <c r="A78" s="22">
        <v>2010</v>
      </c>
      <c r="B78" s="28" t="s">
        <v>262</v>
      </c>
      <c r="D78" s="33">
        <v>-24668700</v>
      </c>
      <c r="F78" s="63" t="s">
        <v>246</v>
      </c>
      <c r="G78" s="22"/>
      <c r="H78" s="25">
        <f t="shared" si="24"/>
        <v>0</v>
      </c>
      <c r="J78" s="11">
        <f t="shared" si="25"/>
        <v>0</v>
      </c>
      <c r="M78" s="11">
        <f>0</f>
        <v>0</v>
      </c>
      <c r="P78" s="11">
        <f t="shared" si="26"/>
        <v>0</v>
      </c>
      <c r="S78" s="11">
        <f>0</f>
        <v>0</v>
      </c>
      <c r="V78" s="11">
        <f t="shared" si="28"/>
        <v>0</v>
      </c>
      <c r="Y78" s="11">
        <f>0</f>
        <v>0</v>
      </c>
      <c r="AB78" s="11">
        <f t="shared" si="29"/>
        <v>0</v>
      </c>
      <c r="AD78" s="48" t="s">
        <v>464</v>
      </c>
      <c r="AE78" s="26"/>
    </row>
    <row r="79" spans="1:31" ht="15" x14ac:dyDescent="0.2">
      <c r="A79" s="22">
        <v>2011</v>
      </c>
      <c r="B79" s="28" t="s">
        <v>263</v>
      </c>
      <c r="D79" s="23">
        <v>-2520515</v>
      </c>
      <c r="F79" s="63" t="s">
        <v>246</v>
      </c>
      <c r="G79" s="22"/>
      <c r="H79" s="25">
        <f t="shared" si="24"/>
        <v>0</v>
      </c>
      <c r="J79" s="11">
        <f t="shared" si="25"/>
        <v>0</v>
      </c>
      <c r="M79" s="11">
        <f>0</f>
        <v>0</v>
      </c>
      <c r="P79" s="11">
        <f t="shared" si="26"/>
        <v>0</v>
      </c>
      <c r="S79" s="11">
        <f>0</f>
        <v>0</v>
      </c>
      <c r="V79" s="11">
        <f t="shared" si="28"/>
        <v>0</v>
      </c>
      <c r="Y79" s="11">
        <f>0</f>
        <v>0</v>
      </c>
      <c r="AB79" s="11">
        <f t="shared" si="29"/>
        <v>0</v>
      </c>
      <c r="AD79" s="48" t="s">
        <v>464</v>
      </c>
      <c r="AE79" s="26"/>
    </row>
    <row r="80" spans="1:31" ht="15" x14ac:dyDescent="0.2">
      <c r="A80" s="22">
        <v>3630</v>
      </c>
      <c r="B80" s="11" t="s">
        <v>385</v>
      </c>
      <c r="D80" s="23">
        <v>4257183</v>
      </c>
      <c r="F80" s="63" t="s">
        <v>246</v>
      </c>
      <c r="G80" s="22"/>
      <c r="H80" s="25">
        <f t="shared" si="24"/>
        <v>0</v>
      </c>
      <c r="J80" s="11">
        <f t="shared" si="25"/>
        <v>0</v>
      </c>
      <c r="M80" s="11">
        <v>0</v>
      </c>
      <c r="P80" s="11">
        <f t="shared" si="26"/>
        <v>0</v>
      </c>
      <c r="S80" s="11">
        <v>0</v>
      </c>
      <c r="V80" s="11">
        <f t="shared" si="28"/>
        <v>0</v>
      </c>
      <c r="Y80" s="11">
        <v>0</v>
      </c>
      <c r="AB80" s="11">
        <f t="shared" si="29"/>
        <v>0</v>
      </c>
      <c r="AD80" s="48" t="s">
        <v>464</v>
      </c>
      <c r="AE80" s="26"/>
    </row>
    <row r="81" spans="1:31" x14ac:dyDescent="0.2">
      <c r="A81" s="22">
        <v>6002</v>
      </c>
      <c r="B81" s="11" t="s">
        <v>386</v>
      </c>
      <c r="D81" s="23">
        <v>-8832198.0899999999</v>
      </c>
      <c r="F81" s="63" t="s">
        <v>244</v>
      </c>
      <c r="G81" s="22"/>
      <c r="H81" s="25">
        <f t="shared" si="24"/>
        <v>0.98</v>
      </c>
      <c r="J81" s="11">
        <f t="shared" si="25"/>
        <v>-8655554</v>
      </c>
      <c r="M81" s="11">
        <v>0</v>
      </c>
      <c r="P81" s="11">
        <f t="shared" si="26"/>
        <v>-8655554</v>
      </c>
      <c r="S81" s="11">
        <v>0</v>
      </c>
      <c r="V81" s="11">
        <f t="shared" si="28"/>
        <v>-8655554</v>
      </c>
      <c r="Y81" s="11">
        <v>0</v>
      </c>
      <c r="AB81" s="11">
        <f t="shared" si="29"/>
        <v>-8655554</v>
      </c>
      <c r="AD81" s="26"/>
      <c r="AE81" s="26"/>
    </row>
    <row r="82" spans="1:31" x14ac:dyDescent="0.2">
      <c r="A82" s="22">
        <v>6004</v>
      </c>
      <c r="B82" s="11" t="s">
        <v>387</v>
      </c>
      <c r="D82" s="23">
        <v>-5746572.9699999997</v>
      </c>
      <c r="F82" s="63" t="s">
        <v>257</v>
      </c>
      <c r="G82" s="22"/>
      <c r="H82" s="25">
        <f t="shared" si="24"/>
        <v>0.98</v>
      </c>
      <c r="J82" s="11">
        <f t="shared" si="25"/>
        <v>-5631642</v>
      </c>
      <c r="M82" s="11">
        <v>0</v>
      </c>
      <c r="P82" s="11">
        <f t="shared" si="26"/>
        <v>-5631642</v>
      </c>
      <c r="S82" s="11">
        <f t="shared" ref="S82:S98" si="30">(D82*100%)-P82</f>
        <v>-114930.96999999974</v>
      </c>
      <c r="V82" s="11">
        <f t="shared" si="28"/>
        <v>-5746572.9699999997</v>
      </c>
      <c r="Y82" s="11">
        <v>0</v>
      </c>
      <c r="AB82" s="11">
        <f t="shared" si="29"/>
        <v>-5746572.9699999997</v>
      </c>
      <c r="AD82" s="26"/>
      <c r="AE82" s="26"/>
    </row>
    <row r="83" spans="1:31" x14ac:dyDescent="0.2">
      <c r="A83" s="22">
        <v>6006</v>
      </c>
      <c r="B83" s="11" t="s">
        <v>388</v>
      </c>
      <c r="D83" s="23">
        <v>-8282351.4299999997</v>
      </c>
      <c r="F83" s="63" t="s">
        <v>244</v>
      </c>
      <c r="G83" s="22"/>
      <c r="H83" s="25">
        <f t="shared" si="24"/>
        <v>0.98</v>
      </c>
      <c r="J83" s="11">
        <f t="shared" si="25"/>
        <v>-8116704</v>
      </c>
      <c r="M83" s="11">
        <v>0</v>
      </c>
      <c r="P83" s="11">
        <f t="shared" si="26"/>
        <v>-8116704</v>
      </c>
      <c r="S83" s="11">
        <f t="shared" si="30"/>
        <v>-165647.4299999997</v>
      </c>
      <c r="V83" s="11">
        <f t="shared" si="28"/>
        <v>-8282351.4299999997</v>
      </c>
      <c r="Y83" s="11">
        <v>0</v>
      </c>
      <c r="AB83" s="11">
        <f t="shared" si="29"/>
        <v>-8282351.4299999997</v>
      </c>
      <c r="AD83" s="26"/>
      <c r="AE83" s="26"/>
    </row>
    <row r="84" spans="1:31" x14ac:dyDescent="0.2">
      <c r="A84" s="22">
        <v>6007</v>
      </c>
      <c r="B84" s="11" t="s">
        <v>389</v>
      </c>
      <c r="D84" s="23">
        <v>2274152.7000000002</v>
      </c>
      <c r="F84" s="63" t="s">
        <v>245</v>
      </c>
      <c r="G84" s="22"/>
      <c r="H84" s="25">
        <f t="shared" si="24"/>
        <v>0.999</v>
      </c>
      <c r="J84" s="11">
        <f t="shared" si="25"/>
        <v>2271879</v>
      </c>
      <c r="M84" s="11">
        <v>0</v>
      </c>
      <c r="P84" s="11">
        <f t="shared" si="26"/>
        <v>2271879</v>
      </c>
      <c r="S84" s="11">
        <f t="shared" si="30"/>
        <v>2273.7000000001863</v>
      </c>
      <c r="V84" s="11">
        <f t="shared" si="28"/>
        <v>2274152.7000000002</v>
      </c>
      <c r="Y84" s="11">
        <v>0</v>
      </c>
      <c r="AB84" s="11">
        <f t="shared" si="29"/>
        <v>2274152.7000000002</v>
      </c>
      <c r="AD84" s="26"/>
      <c r="AE84" s="26"/>
    </row>
    <row r="85" spans="1:31" x14ac:dyDescent="0.2">
      <c r="A85" s="22">
        <v>6009</v>
      </c>
      <c r="B85" s="11" t="s">
        <v>390</v>
      </c>
      <c r="D85" s="23">
        <v>-8595563.9700000007</v>
      </c>
      <c r="F85" s="63" t="s">
        <v>244</v>
      </c>
      <c r="G85" s="22"/>
      <c r="H85" s="25">
        <f t="shared" si="24"/>
        <v>0.98</v>
      </c>
      <c r="J85" s="11">
        <f t="shared" si="25"/>
        <v>-8423653</v>
      </c>
      <c r="M85" s="11">
        <v>0</v>
      </c>
      <c r="P85" s="11">
        <f t="shared" si="26"/>
        <v>-8423653</v>
      </c>
      <c r="S85" s="11">
        <f t="shared" si="30"/>
        <v>-171910.97000000067</v>
      </c>
      <c r="V85" s="11">
        <f t="shared" si="28"/>
        <v>-8595563.9700000007</v>
      </c>
      <c r="Y85" s="11">
        <v>0</v>
      </c>
      <c r="AB85" s="11">
        <f t="shared" si="29"/>
        <v>-8595563.9700000007</v>
      </c>
      <c r="AD85" s="26"/>
      <c r="AE85" s="26"/>
    </row>
    <row r="86" spans="1:31" x14ac:dyDescent="0.2">
      <c r="A86" s="22">
        <v>6011</v>
      </c>
      <c r="B86" s="11" t="s">
        <v>391</v>
      </c>
      <c r="D86" s="23">
        <v>13147519.1</v>
      </c>
      <c r="F86" s="63" t="s">
        <v>244</v>
      </c>
      <c r="G86" s="22"/>
      <c r="H86" s="25">
        <f t="shared" si="24"/>
        <v>0.98</v>
      </c>
      <c r="J86" s="11">
        <f t="shared" si="25"/>
        <v>12884569</v>
      </c>
      <c r="M86" s="11">
        <v>0</v>
      </c>
      <c r="P86" s="11">
        <f t="shared" si="26"/>
        <v>12884569</v>
      </c>
      <c r="S86" s="11">
        <f t="shared" si="30"/>
        <v>262950.09999999963</v>
      </c>
      <c r="V86" s="11">
        <f t="shared" si="28"/>
        <v>13147519.1</v>
      </c>
      <c r="Y86" s="11">
        <v>0</v>
      </c>
      <c r="AB86" s="11">
        <f t="shared" si="29"/>
        <v>13147519.1</v>
      </c>
      <c r="AD86" s="26"/>
      <c r="AE86" s="26"/>
    </row>
    <row r="87" spans="1:31" x14ac:dyDescent="0.2">
      <c r="A87" s="22">
        <v>6018</v>
      </c>
      <c r="B87" s="11" t="s">
        <v>392</v>
      </c>
      <c r="D87" s="23">
        <v>-148482552.11000001</v>
      </c>
      <c r="F87" s="63" t="s">
        <v>244</v>
      </c>
      <c r="G87" s="22"/>
      <c r="H87" s="25">
        <f t="shared" si="24"/>
        <v>0.98</v>
      </c>
      <c r="J87" s="11">
        <f t="shared" si="25"/>
        <v>-145512901</v>
      </c>
      <c r="M87" s="11">
        <v>0</v>
      </c>
      <c r="P87" s="11">
        <f t="shared" si="26"/>
        <v>-145512901</v>
      </c>
      <c r="S87" s="11">
        <f t="shared" si="30"/>
        <v>-2969651.1100000143</v>
      </c>
      <c r="V87" s="11">
        <f t="shared" si="28"/>
        <v>-148482552.11000001</v>
      </c>
      <c r="Y87" s="28">
        <v>44806028.9208</v>
      </c>
      <c r="AB87" s="11">
        <f t="shared" si="29"/>
        <v>-103676523.18920001</v>
      </c>
      <c r="AD87" s="26"/>
      <c r="AE87" s="26"/>
    </row>
    <row r="88" spans="1:31" x14ac:dyDescent="0.2">
      <c r="A88" s="22">
        <v>6019</v>
      </c>
      <c r="B88" s="11" t="s">
        <v>393</v>
      </c>
      <c r="D88" s="23">
        <v>-1787771.58</v>
      </c>
      <c r="F88" s="63" t="s">
        <v>257</v>
      </c>
      <c r="G88" s="22"/>
      <c r="H88" s="25">
        <f t="shared" si="24"/>
        <v>0.98</v>
      </c>
      <c r="J88" s="11">
        <f t="shared" si="25"/>
        <v>-1752016</v>
      </c>
      <c r="M88" s="11">
        <v>0</v>
      </c>
      <c r="P88" s="11">
        <f t="shared" si="26"/>
        <v>-1752016</v>
      </c>
      <c r="S88" s="11">
        <f t="shared" si="30"/>
        <v>-35755.580000000075</v>
      </c>
      <c r="V88" s="11">
        <f t="shared" si="28"/>
        <v>-1787771.58</v>
      </c>
      <c r="Y88" s="11">
        <v>0</v>
      </c>
      <c r="AB88" s="11">
        <f t="shared" si="29"/>
        <v>-1787771.58</v>
      </c>
      <c r="AD88" s="26"/>
      <c r="AE88" s="26"/>
    </row>
    <row r="89" spans="1:31" x14ac:dyDescent="0.2">
      <c r="A89" s="22">
        <v>6021</v>
      </c>
      <c r="B89" s="11" t="s">
        <v>394</v>
      </c>
      <c r="D89" s="23">
        <v>-659476.86</v>
      </c>
      <c r="F89" s="63" t="s">
        <v>257</v>
      </c>
      <c r="G89" s="22"/>
      <c r="H89" s="25">
        <f t="shared" si="24"/>
        <v>0.98</v>
      </c>
      <c r="J89" s="11">
        <f>IF(D89=0,0,ROUND(D89*H89,0))</f>
        <v>-646287</v>
      </c>
      <c r="M89" s="11">
        <v>0</v>
      </c>
      <c r="P89" s="11">
        <f>J89+M89</f>
        <v>-646287</v>
      </c>
      <c r="S89" s="11">
        <f t="shared" si="30"/>
        <v>-13189.859999999986</v>
      </c>
      <c r="V89" s="11">
        <f>P89+S89</f>
        <v>-659476.86</v>
      </c>
      <c r="Y89" s="11">
        <v>0</v>
      </c>
      <c r="AB89" s="11">
        <f>V89+Y89</f>
        <v>-659476.86</v>
      </c>
      <c r="AD89" s="26"/>
      <c r="AE89" s="26"/>
    </row>
    <row r="90" spans="1:31" x14ac:dyDescent="0.2">
      <c r="A90" s="22">
        <v>6022</v>
      </c>
      <c r="B90" s="11" t="s">
        <v>395</v>
      </c>
      <c r="D90" s="23">
        <v>-1142710.3500000001</v>
      </c>
      <c r="F90" s="63" t="s">
        <v>244</v>
      </c>
      <c r="G90" s="22"/>
      <c r="H90" s="25">
        <f t="shared" si="24"/>
        <v>0.98</v>
      </c>
      <c r="J90" s="11">
        <f t="shared" si="25"/>
        <v>-1119856</v>
      </c>
      <c r="M90" s="11">
        <v>0</v>
      </c>
      <c r="P90" s="11">
        <f t="shared" si="26"/>
        <v>-1119856</v>
      </c>
      <c r="S90" s="11">
        <f t="shared" si="30"/>
        <v>-22854.350000000093</v>
      </c>
      <c r="V90" s="11">
        <f t="shared" si="28"/>
        <v>-1142710.3500000001</v>
      </c>
      <c r="Y90" s="11">
        <v>0</v>
      </c>
      <c r="AB90" s="11">
        <f t="shared" si="29"/>
        <v>-1142710.3500000001</v>
      </c>
      <c r="AD90" s="26"/>
      <c r="AE90" s="26"/>
    </row>
    <row r="91" spans="1:31" x14ac:dyDescent="0.2">
      <c r="A91" s="22">
        <v>6024</v>
      </c>
      <c r="B91" s="11" t="s">
        <v>396</v>
      </c>
      <c r="D91" s="23">
        <v>-122401510.17000002</v>
      </c>
      <c r="F91" s="63" t="s">
        <v>244</v>
      </c>
      <c r="G91" s="22"/>
      <c r="H91" s="25">
        <f t="shared" si="24"/>
        <v>0.98</v>
      </c>
      <c r="J91" s="11">
        <f>IF(D91=0,0,ROUND(D91*H91,0))</f>
        <v>-119953480</v>
      </c>
      <c r="M91" s="11">
        <v>0</v>
      </c>
      <c r="P91" s="11">
        <f>J91+M91</f>
        <v>-119953480</v>
      </c>
      <c r="S91" s="11">
        <f t="shared" si="30"/>
        <v>-2448030.1700000167</v>
      </c>
      <c r="V91" s="11">
        <f>P91+S91</f>
        <v>-122401510.17000002</v>
      </c>
      <c r="Y91" s="11">
        <v>0</v>
      </c>
      <c r="AB91" s="11">
        <f>V91+Y91</f>
        <v>-122401510.17000002</v>
      </c>
      <c r="AD91" s="26"/>
      <c r="AE91" s="26"/>
    </row>
    <row r="92" spans="1:31" x14ac:dyDescent="0.2">
      <c r="A92" s="22">
        <v>6026</v>
      </c>
      <c r="B92" s="11" t="s">
        <v>397</v>
      </c>
      <c r="D92" s="23">
        <v>-8539.9599999999991</v>
      </c>
      <c r="F92" s="63" t="s">
        <v>244</v>
      </c>
      <c r="G92" s="22"/>
      <c r="H92" s="25">
        <f t="shared" si="24"/>
        <v>0.98</v>
      </c>
      <c r="J92" s="11">
        <f>IF(D92=0,0,ROUND(D92*H92,0))</f>
        <v>-8369</v>
      </c>
      <c r="M92" s="11">
        <v>0</v>
      </c>
      <c r="P92" s="11">
        <f>J92+M92</f>
        <v>-8369</v>
      </c>
      <c r="S92" s="11">
        <f t="shared" si="30"/>
        <v>-170.95999999999913</v>
      </c>
      <c r="V92" s="11">
        <f>P92+S92</f>
        <v>-8539.9599999999991</v>
      </c>
      <c r="Y92" s="11">
        <v>0</v>
      </c>
      <c r="AB92" s="11">
        <f>V92+Y92</f>
        <v>-8539.9599999999991</v>
      </c>
      <c r="AD92" s="26"/>
      <c r="AE92" s="26"/>
    </row>
    <row r="93" spans="1:31" x14ac:dyDescent="0.2">
      <c r="A93" s="22">
        <v>6028</v>
      </c>
      <c r="B93" s="11" t="s">
        <v>398</v>
      </c>
      <c r="D93" s="23">
        <v>30194091.219999999</v>
      </c>
      <c r="F93" s="63" t="s">
        <v>244</v>
      </c>
      <c r="G93" s="22"/>
      <c r="H93" s="25">
        <f t="shared" si="24"/>
        <v>0.98</v>
      </c>
      <c r="J93" s="11">
        <f t="shared" ref="J93" si="31">IF(D93=0,0,ROUND(D93*H93,0))</f>
        <v>29590209</v>
      </c>
      <c r="M93" s="11">
        <v>0</v>
      </c>
      <c r="P93" s="11">
        <f t="shared" ref="P93" si="32">J93+M93</f>
        <v>29590209</v>
      </c>
      <c r="S93" s="11">
        <f t="shared" si="30"/>
        <v>603882.21999999881</v>
      </c>
      <c r="V93" s="11">
        <f t="shared" ref="V93" si="33">P93+S93</f>
        <v>30194091.219999999</v>
      </c>
      <c r="Y93" s="11">
        <v>0</v>
      </c>
      <c r="AB93" s="11">
        <f t="shared" ref="AB93" si="34">V93+Y93</f>
        <v>30194091.219999999</v>
      </c>
      <c r="AD93" s="26"/>
      <c r="AE93" s="26"/>
    </row>
    <row r="94" spans="1:31" x14ac:dyDescent="0.2">
      <c r="A94" s="22">
        <v>6503</v>
      </c>
      <c r="B94" s="11" t="s">
        <v>399</v>
      </c>
      <c r="D94" s="23">
        <v>0.21000000000000002</v>
      </c>
      <c r="F94" s="63" t="s">
        <v>257</v>
      </c>
      <c r="G94" s="22"/>
      <c r="H94" s="25">
        <f t="shared" si="24"/>
        <v>0.98</v>
      </c>
      <c r="J94" s="11">
        <f>IF(D94=0,0,ROUND(D94*H94,0))</f>
        <v>0</v>
      </c>
      <c r="M94" s="11">
        <v>0</v>
      </c>
      <c r="P94" s="11">
        <f>J94+M94</f>
        <v>0</v>
      </c>
      <c r="S94" s="11">
        <f t="shared" si="30"/>
        <v>0.21000000000000002</v>
      </c>
      <c r="V94" s="11">
        <f>P94+S94</f>
        <v>0.21000000000000002</v>
      </c>
      <c r="Y94" s="11">
        <v>0</v>
      </c>
      <c r="AB94" s="11">
        <f>V94+Y94</f>
        <v>0.21000000000000002</v>
      </c>
      <c r="AD94" s="26"/>
      <c r="AE94" s="26"/>
    </row>
    <row r="95" spans="1:31" x14ac:dyDescent="0.2">
      <c r="A95" s="22">
        <v>6523</v>
      </c>
      <c r="B95" s="11" t="s">
        <v>400</v>
      </c>
      <c r="D95" s="23">
        <v>3525197.9699999997</v>
      </c>
      <c r="F95" s="63" t="s">
        <v>244</v>
      </c>
      <c r="G95" s="22"/>
      <c r="H95" s="25">
        <f t="shared" si="24"/>
        <v>0.98</v>
      </c>
      <c r="J95" s="11">
        <f t="shared" si="25"/>
        <v>3454694</v>
      </c>
      <c r="M95" s="11">
        <v>0</v>
      </c>
      <c r="P95" s="11">
        <f t="shared" si="26"/>
        <v>3454694</v>
      </c>
      <c r="S95" s="11">
        <f t="shared" si="30"/>
        <v>70503.969999999739</v>
      </c>
      <c r="V95" s="11">
        <f t="shared" si="28"/>
        <v>3525197.9699999997</v>
      </c>
      <c r="Y95" s="11">
        <v>0</v>
      </c>
      <c r="AB95" s="11">
        <f t="shared" si="29"/>
        <v>3525197.9699999997</v>
      </c>
      <c r="AD95" s="26"/>
      <c r="AE95" s="26"/>
    </row>
    <row r="96" spans="1:31" x14ac:dyDescent="0.2">
      <c r="A96" s="22">
        <v>7001</v>
      </c>
      <c r="B96" s="11" t="s">
        <v>401</v>
      </c>
      <c r="D96" s="23">
        <v>0.05</v>
      </c>
      <c r="F96" s="63" t="s">
        <v>250</v>
      </c>
      <c r="G96" s="22"/>
      <c r="H96" s="25">
        <f t="shared" si="24"/>
        <v>0.98499999999999999</v>
      </c>
      <c r="J96" s="11">
        <f t="shared" si="25"/>
        <v>0</v>
      </c>
      <c r="M96" s="11">
        <v>0</v>
      </c>
      <c r="P96" s="11">
        <f t="shared" si="26"/>
        <v>0</v>
      </c>
      <c r="S96" s="11">
        <f t="shared" si="30"/>
        <v>0.05</v>
      </c>
      <c r="V96" s="11">
        <f t="shared" si="28"/>
        <v>0.05</v>
      </c>
      <c r="Y96" s="11">
        <v>0</v>
      </c>
      <c r="AB96" s="11">
        <f t="shared" si="29"/>
        <v>0.05</v>
      </c>
      <c r="AD96" s="26"/>
      <c r="AE96" s="26"/>
    </row>
    <row r="97" spans="1:31" x14ac:dyDescent="0.2">
      <c r="A97" s="22">
        <v>7585</v>
      </c>
      <c r="B97" s="11" t="s">
        <v>402</v>
      </c>
      <c r="D97" s="23">
        <v>-603221.52</v>
      </c>
      <c r="F97" s="63" t="s">
        <v>244</v>
      </c>
      <c r="G97" s="22"/>
      <c r="H97" s="25">
        <f t="shared" si="24"/>
        <v>0.98</v>
      </c>
      <c r="J97" s="11">
        <f t="shared" si="25"/>
        <v>-591157</v>
      </c>
      <c r="M97" s="11">
        <v>0</v>
      </c>
      <c r="P97" s="11">
        <f t="shared" si="26"/>
        <v>-591157</v>
      </c>
      <c r="S97" s="11">
        <f t="shared" si="30"/>
        <v>-12064.520000000019</v>
      </c>
      <c r="V97" s="11">
        <f t="shared" si="28"/>
        <v>-603221.52</v>
      </c>
      <c r="Y97" s="11">
        <v>0</v>
      </c>
      <c r="AB97" s="11">
        <f t="shared" si="29"/>
        <v>-603221.52</v>
      </c>
      <c r="AD97" s="26"/>
      <c r="AE97" s="26"/>
    </row>
    <row r="98" spans="1:31" x14ac:dyDescent="0.2">
      <c r="A98" s="22">
        <v>8001</v>
      </c>
      <c r="B98" s="11" t="s">
        <v>403</v>
      </c>
      <c r="D98" s="23">
        <v>168.59999999999997</v>
      </c>
      <c r="F98" s="63" t="s">
        <v>244</v>
      </c>
      <c r="G98" s="22"/>
      <c r="H98" s="25">
        <f t="shared" si="24"/>
        <v>0.98</v>
      </c>
      <c r="J98" s="11">
        <f t="shared" si="25"/>
        <v>165</v>
      </c>
      <c r="M98" s="11">
        <v>0</v>
      </c>
      <c r="P98" s="11">
        <f t="shared" si="26"/>
        <v>165</v>
      </c>
      <c r="S98" s="11">
        <f t="shared" si="30"/>
        <v>3.5999999999999659</v>
      </c>
      <c r="V98" s="11">
        <f t="shared" si="28"/>
        <v>168.59999999999997</v>
      </c>
      <c r="Y98" s="11">
        <v>0</v>
      </c>
      <c r="AB98" s="11">
        <f t="shared" si="29"/>
        <v>168.59999999999997</v>
      </c>
      <c r="AD98" s="26"/>
      <c r="AE98" s="26"/>
    </row>
    <row r="99" spans="1:31" x14ac:dyDescent="0.2">
      <c r="D99" s="23"/>
      <c r="AD99" s="26"/>
      <c r="AE99" s="26"/>
    </row>
    <row r="100" spans="1:31" ht="13.5" thickBot="1" x14ac:dyDescent="0.25">
      <c r="B100" s="15" t="s">
        <v>264</v>
      </c>
      <c r="C100" s="29"/>
      <c r="D100" s="30">
        <f>SUM(D76:D99)</f>
        <v>-323519395.15999997</v>
      </c>
      <c r="J100" s="32">
        <f>SUM(J76:J99)</f>
        <v>-295396127</v>
      </c>
      <c r="M100" s="32">
        <f>SUM(M76:M99)</f>
        <v>0</v>
      </c>
      <c r="P100" s="32">
        <f>SUM(P76:P99)</f>
        <v>-295396127</v>
      </c>
      <c r="S100" s="32">
        <f>SUM(S76:S99)</f>
        <v>-5014592.0700000338</v>
      </c>
      <c r="V100" s="32">
        <f>SUM(V76:V99)</f>
        <v>-300410719.06999993</v>
      </c>
      <c r="Y100" s="32">
        <f>SUM(Y76:Y99)</f>
        <v>54542100.779353753</v>
      </c>
      <c r="AB100" s="32">
        <f>SUM(AB76:AB99)</f>
        <v>-245868618.29064628</v>
      </c>
      <c r="AD100" s="26"/>
      <c r="AE100" s="26"/>
    </row>
    <row r="101" spans="1:31" ht="13.5" thickTop="1" x14ac:dyDescent="0.2">
      <c r="D101" s="23"/>
      <c r="AD101" s="26"/>
      <c r="AE101" s="26"/>
    </row>
    <row r="102" spans="1:31" x14ac:dyDescent="0.2">
      <c r="D102" s="23"/>
      <c r="AD102" s="26"/>
      <c r="AE102" s="26"/>
    </row>
    <row r="103" spans="1:31" x14ac:dyDescent="0.2">
      <c r="B103" s="20" t="s">
        <v>265</v>
      </c>
      <c r="C103" s="20"/>
      <c r="D103" s="23"/>
      <c r="AD103" s="26"/>
      <c r="AE103" s="26"/>
    </row>
    <row r="104" spans="1:31" x14ac:dyDescent="0.2">
      <c r="A104" s="22">
        <v>2012</v>
      </c>
      <c r="B104" s="28" t="s">
        <v>266</v>
      </c>
      <c r="C104" s="20"/>
      <c r="D104" s="23">
        <v>-39926</v>
      </c>
      <c r="F104" s="63" t="s">
        <v>248</v>
      </c>
      <c r="G104" s="22"/>
      <c r="H104" s="25">
        <f>VLOOKUP(F104,$F$204:$H$219,3,FALSE)</f>
        <v>1</v>
      </c>
      <c r="J104" s="11">
        <f t="shared" ref="J104:J164" si="35">IF(D104=0,0,ROUND(D104*H104,0))</f>
        <v>-39926</v>
      </c>
      <c r="M104" s="11">
        <v>0</v>
      </c>
      <c r="P104" s="11">
        <f t="shared" ref="P104:P164" si="36">J104+M104</f>
        <v>-39926</v>
      </c>
      <c r="S104" s="11">
        <f t="shared" ref="S104" si="37">(D104*100%)-P104</f>
        <v>0</v>
      </c>
      <c r="V104" s="11">
        <f t="shared" ref="V104:V164" si="38">P104+S104</f>
        <v>-39926</v>
      </c>
      <c r="Y104" s="28">
        <f>-V104</f>
        <v>39926</v>
      </c>
      <c r="AB104" s="11">
        <f t="shared" ref="AB104:AB164" si="39">V104+Y104</f>
        <v>0</v>
      </c>
      <c r="AD104" s="26"/>
      <c r="AE104" s="26"/>
    </row>
    <row r="105" spans="1:31" ht="15" x14ac:dyDescent="0.2">
      <c r="A105" s="22">
        <v>2012</v>
      </c>
      <c r="B105" s="28" t="s">
        <v>267</v>
      </c>
      <c r="C105" s="20"/>
      <c r="D105" s="23">
        <v>858799</v>
      </c>
      <c r="F105" s="63" t="s">
        <v>246</v>
      </c>
      <c r="G105" s="22"/>
      <c r="H105" s="25">
        <f>VLOOKUP(F105,$F$204:$H$219,3,FALSE)</f>
        <v>0</v>
      </c>
      <c r="J105" s="11">
        <f t="shared" si="35"/>
        <v>0</v>
      </c>
      <c r="M105" s="11">
        <f>0</f>
        <v>0</v>
      </c>
      <c r="P105" s="11">
        <f t="shared" si="36"/>
        <v>0</v>
      </c>
      <c r="S105" s="11">
        <f>0</f>
        <v>0</v>
      </c>
      <c r="V105" s="11">
        <f t="shared" si="38"/>
        <v>0</v>
      </c>
      <c r="Y105" s="11">
        <f>0</f>
        <v>0</v>
      </c>
      <c r="AB105" s="11">
        <f t="shared" si="39"/>
        <v>0</v>
      </c>
      <c r="AD105" s="48" t="s">
        <v>463</v>
      </c>
      <c r="AE105" s="26"/>
    </row>
    <row r="106" spans="1:31" x14ac:dyDescent="0.2">
      <c r="A106" s="22">
        <v>4017</v>
      </c>
      <c r="B106" s="11" t="s">
        <v>404</v>
      </c>
      <c r="C106" s="20"/>
      <c r="D106" s="23">
        <v>-3459725.2</v>
      </c>
      <c r="F106" s="63" t="s">
        <v>244</v>
      </c>
      <c r="G106" s="22"/>
      <c r="H106" s="25">
        <f t="shared" ref="H106:H163" si="40">VLOOKUP(F106,$F$204:$H$219,3,FALSE)</f>
        <v>0.98</v>
      </c>
      <c r="J106" s="11">
        <f t="shared" si="35"/>
        <v>-3390531</v>
      </c>
      <c r="M106" s="11">
        <v>0</v>
      </c>
      <c r="P106" s="11">
        <f t="shared" si="36"/>
        <v>-3390531</v>
      </c>
      <c r="S106" s="11">
        <f t="shared" ref="S106:S108" si="41">(D106*100%)-P106</f>
        <v>-69194.200000000186</v>
      </c>
      <c r="V106" s="11">
        <f t="shared" si="38"/>
        <v>-3459725.2</v>
      </c>
      <c r="Y106" s="11">
        <v>0</v>
      </c>
      <c r="AB106" s="11">
        <f t="shared" si="39"/>
        <v>-3459725.2</v>
      </c>
      <c r="AD106" s="26"/>
      <c r="AE106" s="26"/>
    </row>
    <row r="107" spans="1:31" x14ac:dyDescent="0.2">
      <c r="A107" s="22">
        <v>4021</v>
      </c>
      <c r="B107" s="11" t="s">
        <v>405</v>
      </c>
      <c r="C107" s="20"/>
      <c r="D107" s="23">
        <v>-282.66000000000003</v>
      </c>
      <c r="F107" s="63" t="s">
        <v>244</v>
      </c>
      <c r="G107" s="22"/>
      <c r="H107" s="25">
        <f t="shared" si="40"/>
        <v>0.98</v>
      </c>
      <c r="J107" s="11">
        <f t="shared" si="35"/>
        <v>-277</v>
      </c>
      <c r="M107" s="11">
        <v>0</v>
      </c>
      <c r="P107" s="11">
        <f t="shared" si="36"/>
        <v>-277</v>
      </c>
      <c r="S107" s="11">
        <f t="shared" si="41"/>
        <v>-5.660000000000025</v>
      </c>
      <c r="V107" s="11">
        <f t="shared" si="38"/>
        <v>-282.66000000000003</v>
      </c>
      <c r="Y107" s="11">
        <v>0</v>
      </c>
      <c r="AB107" s="11">
        <f t="shared" si="39"/>
        <v>-282.66000000000003</v>
      </c>
      <c r="AD107" s="26"/>
      <c r="AE107" s="26"/>
    </row>
    <row r="108" spans="1:31" x14ac:dyDescent="0.2">
      <c r="A108" s="22">
        <v>7003</v>
      </c>
      <c r="B108" s="11" t="s">
        <v>406</v>
      </c>
      <c r="D108" s="23">
        <v>1028146.82</v>
      </c>
      <c r="F108" s="63" t="s">
        <v>244</v>
      </c>
      <c r="G108" s="22"/>
      <c r="H108" s="25">
        <f t="shared" si="40"/>
        <v>0.98</v>
      </c>
      <c r="J108" s="11">
        <f t="shared" si="35"/>
        <v>1007584</v>
      </c>
      <c r="M108" s="11">
        <v>0</v>
      </c>
      <c r="P108" s="11">
        <f t="shared" si="36"/>
        <v>1007584</v>
      </c>
      <c r="S108" s="11">
        <f t="shared" si="41"/>
        <v>20562.819999999949</v>
      </c>
      <c r="V108" s="11">
        <f t="shared" si="38"/>
        <v>1028146.82</v>
      </c>
      <c r="Y108" s="11">
        <v>0</v>
      </c>
      <c r="AB108" s="11">
        <f t="shared" si="39"/>
        <v>1028146.82</v>
      </c>
      <c r="AD108" s="26"/>
      <c r="AE108" s="26"/>
    </row>
    <row r="109" spans="1:31" ht="15" x14ac:dyDescent="0.2">
      <c r="A109" s="22">
        <v>7012</v>
      </c>
      <c r="B109" s="11" t="s">
        <v>407</v>
      </c>
      <c r="D109" s="23">
        <v>-1813260.76</v>
      </c>
      <c r="F109" s="63" t="s">
        <v>246</v>
      </c>
      <c r="G109" s="22"/>
      <c r="H109" s="25">
        <f t="shared" si="40"/>
        <v>0</v>
      </c>
      <c r="J109" s="11">
        <f t="shared" si="35"/>
        <v>0</v>
      </c>
      <c r="M109" s="11">
        <v>0</v>
      </c>
      <c r="P109" s="11">
        <f t="shared" si="36"/>
        <v>0</v>
      </c>
      <c r="S109" s="11">
        <v>0</v>
      </c>
      <c r="V109" s="11">
        <f t="shared" si="38"/>
        <v>0</v>
      </c>
      <c r="Y109" s="11">
        <v>0</v>
      </c>
      <c r="AB109" s="11">
        <f t="shared" si="39"/>
        <v>0</v>
      </c>
      <c r="AD109" s="48" t="s">
        <v>462</v>
      </c>
      <c r="AE109" s="26"/>
    </row>
    <row r="110" spans="1:31" x14ac:dyDescent="0.2">
      <c r="A110" s="22">
        <v>7026</v>
      </c>
      <c r="B110" s="11" t="s">
        <v>408</v>
      </c>
      <c r="D110" s="23">
        <v>743644.28</v>
      </c>
      <c r="F110" s="63" t="s">
        <v>251</v>
      </c>
      <c r="G110" s="22"/>
      <c r="H110" s="25">
        <f t="shared" si="40"/>
        <v>0.98599999999999999</v>
      </c>
      <c r="J110" s="11">
        <f t="shared" si="35"/>
        <v>733233</v>
      </c>
      <c r="M110" s="11">
        <v>0</v>
      </c>
      <c r="P110" s="11">
        <f t="shared" si="36"/>
        <v>733233</v>
      </c>
      <c r="S110" s="11">
        <f t="shared" ref="S110" si="42">(D110*100%)-P110</f>
        <v>10411.280000000028</v>
      </c>
      <c r="V110" s="11">
        <f t="shared" si="38"/>
        <v>743644.28</v>
      </c>
      <c r="Y110" s="11">
        <v>0</v>
      </c>
      <c r="AB110" s="11">
        <f t="shared" si="39"/>
        <v>743644.28</v>
      </c>
      <c r="AD110" s="26"/>
      <c r="AE110" s="26"/>
    </row>
    <row r="111" spans="1:31" ht="15" x14ac:dyDescent="0.2">
      <c r="A111" s="50">
        <v>7033</v>
      </c>
      <c r="B111" s="51" t="s">
        <v>409</v>
      </c>
      <c r="D111" s="23">
        <v>5778131.1600000001</v>
      </c>
      <c r="F111" s="63" t="s">
        <v>246</v>
      </c>
      <c r="G111" s="22"/>
      <c r="H111" s="25">
        <f t="shared" si="40"/>
        <v>0</v>
      </c>
      <c r="J111" s="11">
        <f t="shared" si="35"/>
        <v>0</v>
      </c>
      <c r="M111" s="11">
        <v>0</v>
      </c>
      <c r="P111" s="11">
        <f t="shared" si="36"/>
        <v>0</v>
      </c>
      <c r="S111" s="11">
        <v>0</v>
      </c>
      <c r="V111" s="11">
        <f t="shared" si="38"/>
        <v>0</v>
      </c>
      <c r="Y111" s="11">
        <v>0</v>
      </c>
      <c r="AB111" s="11">
        <f t="shared" si="39"/>
        <v>0</v>
      </c>
      <c r="AD111" s="48" t="s">
        <v>462</v>
      </c>
      <c r="AE111" s="26"/>
    </row>
    <row r="112" spans="1:31" x14ac:dyDescent="0.2">
      <c r="A112" s="22">
        <v>7069</v>
      </c>
      <c r="B112" s="11" t="s">
        <v>410</v>
      </c>
      <c r="D112" s="23">
        <v>-0.05</v>
      </c>
      <c r="F112" s="63" t="s">
        <v>250</v>
      </c>
      <c r="G112" s="22"/>
      <c r="H112" s="25">
        <f t="shared" si="40"/>
        <v>0.98499999999999999</v>
      </c>
      <c r="J112" s="11">
        <f t="shared" si="35"/>
        <v>0</v>
      </c>
      <c r="M112" s="11">
        <v>0</v>
      </c>
      <c r="P112" s="11">
        <f t="shared" si="36"/>
        <v>0</v>
      </c>
      <c r="S112" s="11">
        <f t="shared" ref="S112:S114" si="43">(D112*100%)-P112</f>
        <v>-0.05</v>
      </c>
      <c r="V112" s="11">
        <f t="shared" si="38"/>
        <v>-0.05</v>
      </c>
      <c r="Y112" s="11">
        <v>0</v>
      </c>
      <c r="AB112" s="11">
        <f t="shared" si="39"/>
        <v>-0.05</v>
      </c>
      <c r="AD112" s="26"/>
      <c r="AE112" s="26"/>
    </row>
    <row r="113" spans="1:32" x14ac:dyDescent="0.2">
      <c r="A113" s="22">
        <v>7081</v>
      </c>
      <c r="B113" s="11" t="s">
        <v>411</v>
      </c>
      <c r="D113" s="23">
        <v>0</v>
      </c>
      <c r="F113" s="63" t="s">
        <v>244</v>
      </c>
      <c r="G113" s="22"/>
      <c r="H113" s="25">
        <f t="shared" si="40"/>
        <v>0.98</v>
      </c>
      <c r="J113" s="11">
        <f>IF(D113=0,0,ROUND(D113*H113,0))</f>
        <v>0</v>
      </c>
      <c r="M113" s="11">
        <v>0</v>
      </c>
      <c r="P113" s="11">
        <f>J113+M113</f>
        <v>0</v>
      </c>
      <c r="S113" s="11">
        <f t="shared" si="43"/>
        <v>0</v>
      </c>
      <c r="V113" s="11">
        <f>P113+S113</f>
        <v>0</v>
      </c>
      <c r="Y113" s="11">
        <v>0</v>
      </c>
      <c r="AB113" s="11">
        <f>V113+Y113</f>
        <v>0</v>
      </c>
      <c r="AD113" s="26"/>
      <c r="AE113" s="26"/>
    </row>
    <row r="114" spans="1:32" x14ac:dyDescent="0.2">
      <c r="A114" s="22">
        <v>7083</v>
      </c>
      <c r="B114" s="11" t="s">
        <v>360</v>
      </c>
      <c r="D114" s="23">
        <v>0</v>
      </c>
      <c r="F114" s="63" t="s">
        <v>249</v>
      </c>
      <c r="G114" s="22"/>
      <c r="H114" s="25">
        <f t="shared" si="40"/>
        <v>0.99299999999999999</v>
      </c>
      <c r="J114" s="11">
        <f t="shared" si="35"/>
        <v>0</v>
      </c>
      <c r="M114" s="11">
        <v>0</v>
      </c>
      <c r="P114" s="11">
        <f t="shared" si="36"/>
        <v>0</v>
      </c>
      <c r="S114" s="11">
        <f t="shared" si="43"/>
        <v>0</v>
      </c>
      <c r="V114" s="11">
        <f t="shared" si="38"/>
        <v>0</v>
      </c>
      <c r="Y114" s="11">
        <v>0</v>
      </c>
      <c r="AB114" s="11">
        <f t="shared" si="39"/>
        <v>0</v>
      </c>
      <c r="AD114" s="26"/>
      <c r="AE114" s="26"/>
    </row>
    <row r="115" spans="1:32" ht="15" x14ac:dyDescent="0.2">
      <c r="A115" s="22">
        <v>7086</v>
      </c>
      <c r="B115" s="11" t="s">
        <v>412</v>
      </c>
      <c r="D115" s="23">
        <v>-122851.2</v>
      </c>
      <c r="F115" s="63" t="s">
        <v>246</v>
      </c>
      <c r="G115" s="22"/>
      <c r="H115" s="25">
        <f t="shared" si="40"/>
        <v>0</v>
      </c>
      <c r="J115" s="11">
        <f t="shared" si="35"/>
        <v>0</v>
      </c>
      <c r="M115" s="11">
        <v>0</v>
      </c>
      <c r="P115" s="11">
        <f t="shared" si="36"/>
        <v>0</v>
      </c>
      <c r="S115" s="11">
        <v>0</v>
      </c>
      <c r="V115" s="11">
        <f t="shared" si="38"/>
        <v>0</v>
      </c>
      <c r="Y115" s="11">
        <v>0</v>
      </c>
      <c r="AB115" s="11">
        <f t="shared" si="39"/>
        <v>0</v>
      </c>
      <c r="AD115" s="48" t="s">
        <v>462</v>
      </c>
      <c r="AE115" s="26"/>
    </row>
    <row r="116" spans="1:32" ht="15" x14ac:dyDescent="0.2">
      <c r="A116" s="22">
        <v>7099</v>
      </c>
      <c r="B116" s="11" t="s">
        <v>413</v>
      </c>
      <c r="D116" s="23">
        <v>-95970.42</v>
      </c>
      <c r="F116" s="63" t="s">
        <v>246</v>
      </c>
      <c r="G116" s="22"/>
      <c r="H116" s="25">
        <f t="shared" si="40"/>
        <v>0</v>
      </c>
      <c r="J116" s="11">
        <f t="shared" si="35"/>
        <v>0</v>
      </c>
      <c r="M116" s="11">
        <v>0</v>
      </c>
      <c r="P116" s="11">
        <f t="shared" si="36"/>
        <v>0</v>
      </c>
      <c r="S116" s="11">
        <v>0</v>
      </c>
      <c r="V116" s="11">
        <f t="shared" si="38"/>
        <v>0</v>
      </c>
      <c r="Y116" s="11">
        <v>0</v>
      </c>
      <c r="AB116" s="11">
        <f t="shared" si="39"/>
        <v>0</v>
      </c>
      <c r="AD116" s="48" t="s">
        <v>462</v>
      </c>
      <c r="AE116" s="26"/>
    </row>
    <row r="117" spans="1:32" x14ac:dyDescent="0.2">
      <c r="A117" s="22">
        <v>7103</v>
      </c>
      <c r="B117" s="11" t="s">
        <v>414</v>
      </c>
      <c r="D117" s="23">
        <v>-1786957.19</v>
      </c>
      <c r="F117" s="63" t="s">
        <v>251</v>
      </c>
      <c r="G117" s="22"/>
      <c r="H117" s="25">
        <f t="shared" si="40"/>
        <v>0.98599999999999999</v>
      </c>
      <c r="J117" s="11">
        <f t="shared" si="35"/>
        <v>-1761940</v>
      </c>
      <c r="M117" s="11">
        <v>0</v>
      </c>
      <c r="P117" s="11">
        <f t="shared" si="36"/>
        <v>-1761940</v>
      </c>
      <c r="S117" s="11">
        <f t="shared" ref="S117" si="44">(D117*100%)-P117</f>
        <v>-25017.189999999944</v>
      </c>
      <c r="V117" s="11">
        <f t="shared" si="38"/>
        <v>-1786957.19</v>
      </c>
      <c r="Y117" s="11">
        <v>0</v>
      </c>
      <c r="AB117" s="11">
        <f t="shared" si="39"/>
        <v>-1786957.19</v>
      </c>
      <c r="AD117" s="26"/>
      <c r="AE117" s="26"/>
      <c r="AF117" s="27"/>
    </row>
    <row r="118" spans="1:32" ht="15" x14ac:dyDescent="0.2">
      <c r="A118" s="22">
        <v>7137</v>
      </c>
      <c r="B118" s="11" t="s">
        <v>415</v>
      </c>
      <c r="D118" s="23">
        <v>-3986861.92</v>
      </c>
      <c r="F118" s="63" t="s">
        <v>246</v>
      </c>
      <c r="G118" s="22"/>
      <c r="H118" s="25">
        <f t="shared" si="40"/>
        <v>0</v>
      </c>
      <c r="J118" s="11">
        <f t="shared" si="35"/>
        <v>0</v>
      </c>
      <c r="M118" s="11">
        <v>0</v>
      </c>
      <c r="P118" s="11">
        <f t="shared" si="36"/>
        <v>0</v>
      </c>
      <c r="S118" s="11">
        <v>0</v>
      </c>
      <c r="V118" s="11">
        <f t="shared" si="38"/>
        <v>0</v>
      </c>
      <c r="Y118" s="11">
        <v>0</v>
      </c>
      <c r="AB118" s="11">
        <f t="shared" si="39"/>
        <v>0</v>
      </c>
      <c r="AD118" s="48" t="s">
        <v>462</v>
      </c>
      <c r="AE118" s="26"/>
    </row>
    <row r="119" spans="1:32" ht="15" x14ac:dyDescent="0.2">
      <c r="A119" s="22">
        <v>7138</v>
      </c>
      <c r="B119" s="11" t="s">
        <v>416</v>
      </c>
      <c r="D119" s="23">
        <v>31926.04</v>
      </c>
      <c r="F119" s="63" t="s">
        <v>246</v>
      </c>
      <c r="G119" s="22"/>
      <c r="H119" s="25">
        <f t="shared" si="40"/>
        <v>0</v>
      </c>
      <c r="J119" s="11">
        <f t="shared" si="35"/>
        <v>0</v>
      </c>
      <c r="M119" s="11">
        <v>0</v>
      </c>
      <c r="P119" s="11">
        <f t="shared" si="36"/>
        <v>0</v>
      </c>
      <c r="S119" s="11">
        <v>0</v>
      </c>
      <c r="V119" s="11">
        <f t="shared" si="38"/>
        <v>0</v>
      </c>
      <c r="Y119" s="11">
        <v>0</v>
      </c>
      <c r="AB119" s="11">
        <f t="shared" si="39"/>
        <v>0</v>
      </c>
      <c r="AD119" s="48" t="s">
        <v>462</v>
      </c>
      <c r="AE119" s="26"/>
    </row>
    <row r="120" spans="1:32" ht="15" x14ac:dyDescent="0.2">
      <c r="A120" s="50">
        <v>7139</v>
      </c>
      <c r="B120" s="51" t="s">
        <v>417</v>
      </c>
      <c r="D120" s="23">
        <v>1092596.45</v>
      </c>
      <c r="F120" s="63" t="s">
        <v>246</v>
      </c>
      <c r="G120" s="22"/>
      <c r="H120" s="25">
        <f t="shared" si="40"/>
        <v>0</v>
      </c>
      <c r="J120" s="11">
        <f t="shared" si="35"/>
        <v>0</v>
      </c>
      <c r="M120" s="11">
        <v>0</v>
      </c>
      <c r="P120" s="11">
        <f t="shared" si="36"/>
        <v>0</v>
      </c>
      <c r="S120" s="11">
        <v>0</v>
      </c>
      <c r="V120" s="11">
        <f t="shared" si="38"/>
        <v>0</v>
      </c>
      <c r="Y120" s="11">
        <v>0</v>
      </c>
      <c r="AB120" s="11">
        <f t="shared" si="39"/>
        <v>0</v>
      </c>
      <c r="AD120" s="48" t="s">
        <v>462</v>
      </c>
      <c r="AE120" s="26"/>
    </row>
    <row r="121" spans="1:32" ht="15" x14ac:dyDescent="0.2">
      <c r="A121" s="22">
        <v>7140</v>
      </c>
      <c r="B121" s="11" t="s">
        <v>418</v>
      </c>
      <c r="D121" s="23">
        <v>-526326.78</v>
      </c>
      <c r="F121" s="63" t="s">
        <v>246</v>
      </c>
      <c r="G121" s="22"/>
      <c r="H121" s="25">
        <f t="shared" si="40"/>
        <v>0</v>
      </c>
      <c r="J121" s="11">
        <f t="shared" si="35"/>
        <v>0</v>
      </c>
      <c r="M121" s="11">
        <v>0</v>
      </c>
      <c r="P121" s="11">
        <f t="shared" si="36"/>
        <v>0</v>
      </c>
      <c r="S121" s="11">
        <v>0</v>
      </c>
      <c r="V121" s="11">
        <f t="shared" si="38"/>
        <v>0</v>
      </c>
      <c r="Y121" s="11">
        <v>0</v>
      </c>
      <c r="AB121" s="11">
        <f t="shared" si="39"/>
        <v>0</v>
      </c>
      <c r="AD121" s="48" t="s">
        <v>462</v>
      </c>
      <c r="AE121" s="26"/>
    </row>
    <row r="122" spans="1:32" x14ac:dyDescent="0.2">
      <c r="A122" s="22">
        <v>7151</v>
      </c>
      <c r="B122" s="11" t="s">
        <v>419</v>
      </c>
      <c r="D122" s="23">
        <v>0.16</v>
      </c>
      <c r="F122" s="63" t="s">
        <v>244</v>
      </c>
      <c r="G122" s="22"/>
      <c r="H122" s="25">
        <f t="shared" si="40"/>
        <v>0.98</v>
      </c>
      <c r="J122" s="11">
        <f t="shared" si="35"/>
        <v>0</v>
      </c>
      <c r="M122" s="11">
        <v>0</v>
      </c>
      <c r="P122" s="11">
        <f t="shared" si="36"/>
        <v>0</v>
      </c>
      <c r="S122" s="11">
        <f t="shared" ref="S122" si="45">(D122*100%)-P122</f>
        <v>0.16</v>
      </c>
      <c r="V122" s="11">
        <f t="shared" si="38"/>
        <v>0.16</v>
      </c>
      <c r="Y122" s="11">
        <v>0</v>
      </c>
      <c r="AB122" s="11">
        <f t="shared" si="39"/>
        <v>0.16</v>
      </c>
      <c r="AD122" s="26"/>
      <c r="AE122" s="26"/>
    </row>
    <row r="123" spans="1:32" ht="15" x14ac:dyDescent="0.2">
      <c r="A123" s="22">
        <v>7192</v>
      </c>
      <c r="B123" s="11" t="s">
        <v>420</v>
      </c>
      <c r="D123" s="23">
        <v>-110590.87</v>
      </c>
      <c r="F123" s="63" t="s">
        <v>246</v>
      </c>
      <c r="G123" s="22"/>
      <c r="H123" s="25">
        <f t="shared" si="40"/>
        <v>0</v>
      </c>
      <c r="J123" s="11">
        <f t="shared" si="35"/>
        <v>0</v>
      </c>
      <c r="M123" s="11">
        <v>0</v>
      </c>
      <c r="P123" s="11">
        <f t="shared" si="36"/>
        <v>0</v>
      </c>
      <c r="S123" s="11">
        <v>0</v>
      </c>
      <c r="V123" s="11">
        <f t="shared" si="38"/>
        <v>0</v>
      </c>
      <c r="Y123" s="11">
        <v>0</v>
      </c>
      <c r="AB123" s="11">
        <f t="shared" si="39"/>
        <v>0</v>
      </c>
      <c r="AD123" s="48" t="s">
        <v>462</v>
      </c>
      <c r="AE123" s="26"/>
    </row>
    <row r="124" spans="1:32" ht="15" x14ac:dyDescent="0.2">
      <c r="A124" s="22">
        <v>7269</v>
      </c>
      <c r="B124" s="11" t="s">
        <v>421</v>
      </c>
      <c r="D124" s="23">
        <v>-168669.85</v>
      </c>
      <c r="F124" s="63" t="s">
        <v>246</v>
      </c>
      <c r="G124" s="22"/>
      <c r="H124" s="25">
        <f t="shared" si="40"/>
        <v>0</v>
      </c>
      <c r="J124" s="11">
        <f t="shared" si="35"/>
        <v>0</v>
      </c>
      <c r="M124" s="11">
        <v>0</v>
      </c>
      <c r="P124" s="11">
        <f t="shared" si="36"/>
        <v>0</v>
      </c>
      <c r="S124" s="11">
        <v>0</v>
      </c>
      <c r="V124" s="11">
        <f t="shared" si="38"/>
        <v>0</v>
      </c>
      <c r="Y124" s="11">
        <v>0</v>
      </c>
      <c r="AB124" s="11">
        <f t="shared" si="39"/>
        <v>0</v>
      </c>
      <c r="AD124" s="48" t="s">
        <v>462</v>
      </c>
      <c r="AE124" s="26"/>
    </row>
    <row r="125" spans="1:32" ht="15" x14ac:dyDescent="0.2">
      <c r="A125" s="22">
        <v>7278</v>
      </c>
      <c r="B125" s="11" t="s">
        <v>422</v>
      </c>
      <c r="D125" s="23">
        <v>95970.21</v>
      </c>
      <c r="F125" s="63" t="s">
        <v>246</v>
      </c>
      <c r="G125" s="22"/>
      <c r="H125" s="25">
        <f t="shared" si="40"/>
        <v>0</v>
      </c>
      <c r="J125" s="11">
        <f t="shared" si="35"/>
        <v>0</v>
      </c>
      <c r="M125" s="11">
        <v>0</v>
      </c>
      <c r="P125" s="11">
        <f t="shared" si="36"/>
        <v>0</v>
      </c>
      <c r="S125" s="11">
        <v>0</v>
      </c>
      <c r="V125" s="11">
        <f t="shared" si="38"/>
        <v>0</v>
      </c>
      <c r="Y125" s="11">
        <v>0</v>
      </c>
      <c r="AB125" s="11">
        <f t="shared" si="39"/>
        <v>0</v>
      </c>
      <c r="AD125" s="48" t="s">
        <v>462</v>
      </c>
      <c r="AE125" s="26"/>
    </row>
    <row r="126" spans="1:32" ht="15" x14ac:dyDescent="0.2">
      <c r="A126" s="22">
        <v>7326</v>
      </c>
      <c r="B126" s="11" t="s">
        <v>423</v>
      </c>
      <c r="D126" s="23">
        <v>12748329.5</v>
      </c>
      <c r="F126" s="63" t="s">
        <v>246</v>
      </c>
      <c r="G126" s="22"/>
      <c r="H126" s="25">
        <f t="shared" si="40"/>
        <v>0</v>
      </c>
      <c r="J126" s="11">
        <f t="shared" si="35"/>
        <v>0</v>
      </c>
      <c r="M126" s="11">
        <v>0</v>
      </c>
      <c r="P126" s="11">
        <f t="shared" si="36"/>
        <v>0</v>
      </c>
      <c r="S126" s="11">
        <v>0</v>
      </c>
      <c r="V126" s="11">
        <f t="shared" si="38"/>
        <v>0</v>
      </c>
      <c r="Y126" s="11">
        <v>0</v>
      </c>
      <c r="AB126" s="11">
        <f t="shared" si="39"/>
        <v>0</v>
      </c>
      <c r="AD126" s="48" t="s">
        <v>462</v>
      </c>
      <c r="AE126" s="26"/>
    </row>
    <row r="127" spans="1:32" ht="15" x14ac:dyDescent="0.2">
      <c r="A127" s="22">
        <v>7327</v>
      </c>
      <c r="B127" s="11" t="s">
        <v>424</v>
      </c>
      <c r="D127" s="23">
        <v>-199831.05</v>
      </c>
      <c r="F127" s="63" t="s">
        <v>246</v>
      </c>
      <c r="G127" s="22"/>
      <c r="H127" s="25">
        <f t="shared" si="40"/>
        <v>0</v>
      </c>
      <c r="J127" s="11">
        <f>IF(D127=0,0,ROUND(D127*H127,0))</f>
        <v>0</v>
      </c>
      <c r="M127" s="11">
        <v>0</v>
      </c>
      <c r="P127" s="11">
        <f t="shared" si="36"/>
        <v>0</v>
      </c>
      <c r="S127" s="11">
        <v>0</v>
      </c>
      <c r="V127" s="11">
        <f t="shared" si="38"/>
        <v>0</v>
      </c>
      <c r="Y127" s="11">
        <v>0</v>
      </c>
      <c r="AB127" s="11">
        <f t="shared" si="39"/>
        <v>0</v>
      </c>
      <c r="AD127" s="48" t="s">
        <v>462</v>
      </c>
      <c r="AE127" s="26"/>
    </row>
    <row r="128" spans="1:32" ht="15" x14ac:dyDescent="0.2">
      <c r="A128" s="22">
        <v>7329</v>
      </c>
      <c r="B128" s="11" t="s">
        <v>425</v>
      </c>
      <c r="D128" s="23">
        <v>-1204837.83</v>
      </c>
      <c r="F128" s="63" t="s">
        <v>246</v>
      </c>
      <c r="G128" s="22"/>
      <c r="H128" s="25">
        <f t="shared" si="40"/>
        <v>0</v>
      </c>
      <c r="J128" s="11">
        <f t="shared" si="35"/>
        <v>0</v>
      </c>
      <c r="M128" s="11">
        <v>0</v>
      </c>
      <c r="P128" s="11">
        <f t="shared" si="36"/>
        <v>0</v>
      </c>
      <c r="S128" s="11">
        <v>0</v>
      </c>
      <c r="V128" s="11">
        <f t="shared" si="38"/>
        <v>0</v>
      </c>
      <c r="Y128" s="11">
        <v>0</v>
      </c>
      <c r="AB128" s="11">
        <f t="shared" si="39"/>
        <v>0</v>
      </c>
      <c r="AD128" s="48" t="s">
        <v>462</v>
      </c>
      <c r="AE128" s="26"/>
    </row>
    <row r="129" spans="1:32" x14ac:dyDescent="0.2">
      <c r="A129" s="22">
        <v>7333</v>
      </c>
      <c r="B129" s="11" t="s">
        <v>426</v>
      </c>
      <c r="D129" s="23">
        <v>0.21</v>
      </c>
      <c r="F129" s="63" t="s">
        <v>244</v>
      </c>
      <c r="G129" s="22"/>
      <c r="H129" s="25">
        <f t="shared" si="40"/>
        <v>0.98</v>
      </c>
      <c r="J129" s="11">
        <f t="shared" si="35"/>
        <v>0</v>
      </c>
      <c r="M129" s="11">
        <v>0</v>
      </c>
      <c r="P129" s="11">
        <f t="shared" si="36"/>
        <v>0</v>
      </c>
      <c r="S129" s="11">
        <f t="shared" ref="S129" si="46">(D129*100%)-P129</f>
        <v>0.21</v>
      </c>
      <c r="V129" s="11">
        <f t="shared" si="38"/>
        <v>0.21</v>
      </c>
      <c r="Y129" s="11">
        <v>0</v>
      </c>
      <c r="AB129" s="11">
        <f t="shared" si="39"/>
        <v>0.21</v>
      </c>
      <c r="AD129" s="26"/>
      <c r="AE129" s="26"/>
    </row>
    <row r="130" spans="1:32" ht="15" x14ac:dyDescent="0.2">
      <c r="A130" s="22">
        <v>7351</v>
      </c>
      <c r="B130" s="11" t="s">
        <v>427</v>
      </c>
      <c r="D130" s="23">
        <v>198816.04</v>
      </c>
      <c r="F130" s="63" t="s">
        <v>246</v>
      </c>
      <c r="G130" s="22"/>
      <c r="H130" s="25">
        <f t="shared" si="40"/>
        <v>0</v>
      </c>
      <c r="J130" s="11">
        <f t="shared" si="35"/>
        <v>0</v>
      </c>
      <c r="M130" s="11">
        <v>0</v>
      </c>
      <c r="P130" s="11">
        <f t="shared" si="36"/>
        <v>0</v>
      </c>
      <c r="S130" s="11">
        <v>0</v>
      </c>
      <c r="V130" s="11">
        <f t="shared" si="38"/>
        <v>0</v>
      </c>
      <c r="Y130" s="11">
        <v>0</v>
      </c>
      <c r="AB130" s="11">
        <f t="shared" si="39"/>
        <v>0</v>
      </c>
      <c r="AD130" s="48" t="s">
        <v>462</v>
      </c>
      <c r="AE130" s="26"/>
      <c r="AF130" s="27"/>
    </row>
    <row r="131" spans="1:32" ht="15" x14ac:dyDescent="0.2">
      <c r="A131" s="22">
        <v>7352</v>
      </c>
      <c r="B131" s="11" t="s">
        <v>428</v>
      </c>
      <c r="D131" s="23">
        <v>-198816.01</v>
      </c>
      <c r="F131" s="63" t="s">
        <v>246</v>
      </c>
      <c r="G131" s="22"/>
      <c r="H131" s="25">
        <f t="shared" si="40"/>
        <v>0</v>
      </c>
      <c r="J131" s="11">
        <f>IF(D131=0,0,ROUND(D131*H131,0))</f>
        <v>0</v>
      </c>
      <c r="M131" s="11">
        <v>0</v>
      </c>
      <c r="P131" s="11">
        <f t="shared" si="36"/>
        <v>0</v>
      </c>
      <c r="S131" s="11">
        <v>0</v>
      </c>
      <c r="V131" s="11">
        <f t="shared" si="38"/>
        <v>0</v>
      </c>
      <c r="Y131" s="11">
        <v>0</v>
      </c>
      <c r="AB131" s="11">
        <f t="shared" si="39"/>
        <v>0</v>
      </c>
      <c r="AD131" s="48" t="s">
        <v>462</v>
      </c>
      <c r="AE131" s="26"/>
    </row>
    <row r="132" spans="1:32" ht="15" x14ac:dyDescent="0.2">
      <c r="A132" s="22">
        <v>7357</v>
      </c>
      <c r="B132" s="11" t="s">
        <v>429</v>
      </c>
      <c r="D132" s="23">
        <v>83653.53</v>
      </c>
      <c r="F132" s="63" t="s">
        <v>246</v>
      </c>
      <c r="G132" s="22"/>
      <c r="H132" s="25">
        <f t="shared" si="40"/>
        <v>0</v>
      </c>
      <c r="J132" s="11">
        <f t="shared" si="35"/>
        <v>0</v>
      </c>
      <c r="M132" s="11">
        <v>0</v>
      </c>
      <c r="P132" s="11">
        <f t="shared" si="36"/>
        <v>0</v>
      </c>
      <c r="S132" s="11">
        <v>0</v>
      </c>
      <c r="V132" s="11">
        <f t="shared" si="38"/>
        <v>0</v>
      </c>
      <c r="Y132" s="11">
        <v>0</v>
      </c>
      <c r="AB132" s="11">
        <f t="shared" si="39"/>
        <v>0</v>
      </c>
      <c r="AD132" s="48" t="s">
        <v>462</v>
      </c>
      <c r="AE132" s="26"/>
    </row>
    <row r="133" spans="1:32" ht="15" x14ac:dyDescent="0.2">
      <c r="A133" s="22">
        <v>7358</v>
      </c>
      <c r="B133" s="11" t="s">
        <v>430</v>
      </c>
      <c r="D133" s="23">
        <v>-179127.21</v>
      </c>
      <c r="F133" s="63" t="s">
        <v>246</v>
      </c>
      <c r="G133" s="22"/>
      <c r="H133" s="25">
        <f t="shared" si="40"/>
        <v>0</v>
      </c>
      <c r="J133" s="11">
        <f t="shared" si="35"/>
        <v>0</v>
      </c>
      <c r="M133" s="11">
        <v>0</v>
      </c>
      <c r="P133" s="11">
        <f t="shared" si="36"/>
        <v>0</v>
      </c>
      <c r="S133" s="11">
        <v>0</v>
      </c>
      <c r="V133" s="11">
        <f t="shared" si="38"/>
        <v>0</v>
      </c>
      <c r="Y133" s="11">
        <v>0</v>
      </c>
      <c r="AB133" s="11">
        <f t="shared" si="39"/>
        <v>0</v>
      </c>
      <c r="AD133" s="48" t="s">
        <v>462</v>
      </c>
      <c r="AE133" s="26"/>
    </row>
    <row r="134" spans="1:32" ht="15" x14ac:dyDescent="0.2">
      <c r="A134" s="22">
        <v>7359</v>
      </c>
      <c r="B134" s="11" t="s">
        <v>431</v>
      </c>
      <c r="D134" s="23">
        <v>-617065.94999999995</v>
      </c>
      <c r="F134" s="63" t="s">
        <v>246</v>
      </c>
      <c r="G134" s="22"/>
      <c r="H134" s="25">
        <f t="shared" si="40"/>
        <v>0</v>
      </c>
      <c r="J134" s="11">
        <f t="shared" si="35"/>
        <v>0</v>
      </c>
      <c r="M134" s="11">
        <v>0</v>
      </c>
      <c r="P134" s="11">
        <f t="shared" si="36"/>
        <v>0</v>
      </c>
      <c r="S134" s="11">
        <v>0</v>
      </c>
      <c r="V134" s="11">
        <f t="shared" si="38"/>
        <v>0</v>
      </c>
      <c r="Y134" s="11">
        <v>0</v>
      </c>
      <c r="AB134" s="11">
        <f t="shared" si="39"/>
        <v>0</v>
      </c>
      <c r="AD134" s="48" t="s">
        <v>462</v>
      </c>
      <c r="AE134" s="26"/>
    </row>
    <row r="135" spans="1:32" ht="15" x14ac:dyDescent="0.2">
      <c r="A135" s="22">
        <v>7376</v>
      </c>
      <c r="B135" s="11" t="s">
        <v>432</v>
      </c>
      <c r="D135" s="23">
        <v>-0.21</v>
      </c>
      <c r="F135" s="63" t="s">
        <v>246</v>
      </c>
      <c r="G135" s="22"/>
      <c r="H135" s="25">
        <f t="shared" si="40"/>
        <v>0</v>
      </c>
      <c r="J135" s="11">
        <f t="shared" si="35"/>
        <v>0</v>
      </c>
      <c r="M135" s="11">
        <v>0</v>
      </c>
      <c r="P135" s="11">
        <f t="shared" si="36"/>
        <v>0</v>
      </c>
      <c r="S135" s="11">
        <v>0</v>
      </c>
      <c r="V135" s="11">
        <f t="shared" si="38"/>
        <v>0</v>
      </c>
      <c r="Y135" s="11">
        <v>0</v>
      </c>
      <c r="AB135" s="11">
        <f t="shared" si="39"/>
        <v>0</v>
      </c>
      <c r="AD135" s="48" t="s">
        <v>462</v>
      </c>
      <c r="AE135" s="26"/>
    </row>
    <row r="136" spans="1:32" ht="15" x14ac:dyDescent="0.2">
      <c r="A136" s="22">
        <v>7397</v>
      </c>
      <c r="B136" s="11" t="s">
        <v>433</v>
      </c>
      <c r="D136" s="23">
        <v>1120977.75</v>
      </c>
      <c r="F136" s="63" t="s">
        <v>246</v>
      </c>
      <c r="G136" s="22"/>
      <c r="H136" s="25">
        <f t="shared" si="40"/>
        <v>0</v>
      </c>
      <c r="J136" s="11">
        <f t="shared" si="35"/>
        <v>0</v>
      </c>
      <c r="M136" s="11">
        <v>0</v>
      </c>
      <c r="P136" s="11">
        <f t="shared" si="36"/>
        <v>0</v>
      </c>
      <c r="S136" s="11">
        <v>0</v>
      </c>
      <c r="V136" s="11">
        <f t="shared" si="38"/>
        <v>0</v>
      </c>
      <c r="Y136" s="11">
        <v>0</v>
      </c>
      <c r="AB136" s="11">
        <f t="shared" si="39"/>
        <v>0</v>
      </c>
      <c r="AD136" s="48" t="s">
        <v>462</v>
      </c>
      <c r="AE136" s="26"/>
      <c r="AF136" s="27"/>
    </row>
    <row r="137" spans="1:32" ht="15" x14ac:dyDescent="0.2">
      <c r="A137" s="22">
        <v>7398</v>
      </c>
      <c r="B137" s="11" t="s">
        <v>434</v>
      </c>
      <c r="D137" s="23">
        <v>-2429015.0099999998</v>
      </c>
      <c r="F137" s="63" t="s">
        <v>246</v>
      </c>
      <c r="G137" s="22"/>
      <c r="H137" s="25">
        <f t="shared" si="40"/>
        <v>0</v>
      </c>
      <c r="J137" s="11">
        <f t="shared" si="35"/>
        <v>0</v>
      </c>
      <c r="M137" s="11">
        <v>0</v>
      </c>
      <c r="P137" s="11">
        <f t="shared" si="36"/>
        <v>0</v>
      </c>
      <c r="S137" s="11">
        <v>0</v>
      </c>
      <c r="V137" s="11">
        <f t="shared" si="38"/>
        <v>0</v>
      </c>
      <c r="Y137" s="11">
        <v>0</v>
      </c>
      <c r="AB137" s="11">
        <f t="shared" si="39"/>
        <v>0</v>
      </c>
      <c r="AD137" s="48" t="s">
        <v>462</v>
      </c>
      <c r="AE137" s="26"/>
      <c r="AF137" s="27"/>
    </row>
    <row r="138" spans="1:32" ht="15" x14ac:dyDescent="0.2">
      <c r="A138" s="22">
        <v>7399</v>
      </c>
      <c r="B138" s="11" t="s">
        <v>435</v>
      </c>
      <c r="D138" s="23">
        <v>-8325203.71</v>
      </c>
      <c r="F138" s="63" t="s">
        <v>246</v>
      </c>
      <c r="G138" s="22"/>
      <c r="H138" s="25">
        <f t="shared" si="40"/>
        <v>0</v>
      </c>
      <c r="J138" s="11">
        <f t="shared" si="35"/>
        <v>0</v>
      </c>
      <c r="M138" s="11">
        <v>0</v>
      </c>
      <c r="P138" s="11">
        <f t="shared" si="36"/>
        <v>0</v>
      </c>
      <c r="S138" s="11">
        <v>0</v>
      </c>
      <c r="V138" s="11">
        <f t="shared" si="38"/>
        <v>0</v>
      </c>
      <c r="Y138" s="11">
        <v>0</v>
      </c>
      <c r="AB138" s="11">
        <f t="shared" si="39"/>
        <v>0</v>
      </c>
      <c r="AD138" s="48" t="s">
        <v>462</v>
      </c>
      <c r="AE138" s="26"/>
    </row>
    <row r="139" spans="1:32" ht="15" x14ac:dyDescent="0.2">
      <c r="A139" s="22">
        <v>7400</v>
      </c>
      <c r="B139" s="11" t="s">
        <v>436</v>
      </c>
      <c r="D139" s="23">
        <v>-11871515.029999999</v>
      </c>
      <c r="F139" s="63" t="s">
        <v>246</v>
      </c>
      <c r="G139" s="22"/>
      <c r="H139" s="25">
        <f t="shared" si="40"/>
        <v>0</v>
      </c>
      <c r="J139" s="11">
        <f t="shared" si="35"/>
        <v>0</v>
      </c>
      <c r="M139" s="11">
        <v>0</v>
      </c>
      <c r="P139" s="11">
        <f t="shared" si="36"/>
        <v>0</v>
      </c>
      <c r="S139" s="11">
        <v>0</v>
      </c>
      <c r="V139" s="11">
        <f t="shared" si="38"/>
        <v>0</v>
      </c>
      <c r="Y139" s="11">
        <f>-V139</f>
        <v>0</v>
      </c>
      <c r="AB139" s="11">
        <f t="shared" si="39"/>
        <v>0</v>
      </c>
      <c r="AD139" s="48" t="s">
        <v>462</v>
      </c>
      <c r="AE139" s="26"/>
    </row>
    <row r="140" spans="1:32" ht="15" x14ac:dyDescent="0.2">
      <c r="A140" s="22">
        <v>7423</v>
      </c>
      <c r="B140" s="11" t="s">
        <v>437</v>
      </c>
      <c r="D140" s="23">
        <v>-88013.31</v>
      </c>
      <c r="F140" s="63" t="s">
        <v>246</v>
      </c>
      <c r="G140" s="22"/>
      <c r="H140" s="25">
        <f t="shared" si="40"/>
        <v>0</v>
      </c>
      <c r="J140" s="11">
        <f t="shared" si="35"/>
        <v>0</v>
      </c>
      <c r="M140" s="11">
        <v>0</v>
      </c>
      <c r="P140" s="11">
        <f t="shared" si="36"/>
        <v>0</v>
      </c>
      <c r="S140" s="11">
        <v>0</v>
      </c>
      <c r="V140" s="11">
        <f t="shared" si="38"/>
        <v>0</v>
      </c>
      <c r="Y140" s="11">
        <f>-V140</f>
        <v>0</v>
      </c>
      <c r="AB140" s="11">
        <f t="shared" si="39"/>
        <v>0</v>
      </c>
      <c r="AD140" s="48" t="s">
        <v>462</v>
      </c>
      <c r="AE140" s="26"/>
    </row>
    <row r="141" spans="1:32" ht="15" x14ac:dyDescent="0.2">
      <c r="A141" s="22">
        <v>7452</v>
      </c>
      <c r="B141" s="11" t="s">
        <v>438</v>
      </c>
      <c r="D141" s="23">
        <v>-2207067.2400000002</v>
      </c>
      <c r="F141" s="63" t="s">
        <v>246</v>
      </c>
      <c r="G141" s="22"/>
      <c r="H141" s="25">
        <f t="shared" si="40"/>
        <v>0</v>
      </c>
      <c r="J141" s="11">
        <f t="shared" si="35"/>
        <v>0</v>
      </c>
      <c r="M141" s="11">
        <v>0</v>
      </c>
      <c r="P141" s="11">
        <f t="shared" si="36"/>
        <v>0</v>
      </c>
      <c r="S141" s="11">
        <v>0</v>
      </c>
      <c r="V141" s="11">
        <f t="shared" si="38"/>
        <v>0</v>
      </c>
      <c r="Y141" s="11">
        <v>0</v>
      </c>
      <c r="AB141" s="11">
        <f t="shared" si="39"/>
        <v>0</v>
      </c>
      <c r="AD141" s="48" t="s">
        <v>462</v>
      </c>
      <c r="AE141" s="26"/>
    </row>
    <row r="142" spans="1:32" ht="15" x14ac:dyDescent="0.2">
      <c r="A142" s="22">
        <v>7460</v>
      </c>
      <c r="B142" s="11" t="s">
        <v>439</v>
      </c>
      <c r="D142" s="23">
        <v>-9659160.6099999994</v>
      </c>
      <c r="F142" s="63" t="s">
        <v>246</v>
      </c>
      <c r="G142" s="22"/>
      <c r="H142" s="25">
        <f t="shared" si="40"/>
        <v>0</v>
      </c>
      <c r="J142" s="11">
        <f t="shared" si="35"/>
        <v>0</v>
      </c>
      <c r="M142" s="11">
        <v>0</v>
      </c>
      <c r="P142" s="11">
        <f t="shared" si="36"/>
        <v>0</v>
      </c>
      <c r="S142" s="11">
        <v>0</v>
      </c>
      <c r="V142" s="11">
        <f t="shared" si="38"/>
        <v>0</v>
      </c>
      <c r="Y142" s="11">
        <v>0</v>
      </c>
      <c r="AB142" s="11">
        <f t="shared" si="39"/>
        <v>0</v>
      </c>
      <c r="AD142" s="48" t="s">
        <v>462</v>
      </c>
      <c r="AE142" s="26"/>
    </row>
    <row r="143" spans="1:32" ht="15" x14ac:dyDescent="0.2">
      <c r="A143" s="22">
        <v>7488</v>
      </c>
      <c r="B143" s="11" t="s">
        <v>440</v>
      </c>
      <c r="D143" s="23">
        <v>-1313429.46</v>
      </c>
      <c r="F143" s="63" t="s">
        <v>246</v>
      </c>
      <c r="G143" s="22"/>
      <c r="H143" s="25">
        <f t="shared" si="40"/>
        <v>0</v>
      </c>
      <c r="J143" s="11">
        <f t="shared" si="35"/>
        <v>0</v>
      </c>
      <c r="M143" s="11">
        <v>0</v>
      </c>
      <c r="P143" s="11">
        <f t="shared" si="36"/>
        <v>0</v>
      </c>
      <c r="S143" s="11">
        <v>0</v>
      </c>
      <c r="V143" s="11">
        <f t="shared" si="38"/>
        <v>0</v>
      </c>
      <c r="Y143" s="11">
        <v>0</v>
      </c>
      <c r="AB143" s="11">
        <f t="shared" si="39"/>
        <v>0</v>
      </c>
      <c r="AD143" s="48" t="s">
        <v>462</v>
      </c>
      <c r="AE143" s="26"/>
    </row>
    <row r="144" spans="1:32" ht="15" x14ac:dyDescent="0.2">
      <c r="A144" s="22">
        <v>7489</v>
      </c>
      <c r="B144" s="11" t="s">
        <v>441</v>
      </c>
      <c r="D144" s="23">
        <v>1313429.46</v>
      </c>
      <c r="F144" s="63" t="s">
        <v>246</v>
      </c>
      <c r="G144" s="22"/>
      <c r="H144" s="25">
        <f t="shared" si="40"/>
        <v>0</v>
      </c>
      <c r="J144" s="11">
        <f t="shared" si="35"/>
        <v>0</v>
      </c>
      <c r="M144" s="11">
        <v>0</v>
      </c>
      <c r="P144" s="11">
        <f t="shared" si="36"/>
        <v>0</v>
      </c>
      <c r="S144" s="11">
        <v>0</v>
      </c>
      <c r="V144" s="11">
        <f t="shared" si="38"/>
        <v>0</v>
      </c>
      <c r="Y144" s="11">
        <v>0</v>
      </c>
      <c r="AB144" s="11">
        <f t="shared" si="39"/>
        <v>0</v>
      </c>
      <c r="AD144" s="48" t="s">
        <v>462</v>
      </c>
      <c r="AE144" s="26"/>
    </row>
    <row r="145" spans="1:31" ht="15" x14ac:dyDescent="0.2">
      <c r="A145" s="22">
        <v>7503</v>
      </c>
      <c r="B145" s="11" t="s">
        <v>442</v>
      </c>
      <c r="D145" s="23">
        <v>0.2</v>
      </c>
      <c r="F145" s="63" t="s">
        <v>246</v>
      </c>
      <c r="G145" s="22"/>
      <c r="H145" s="25">
        <f t="shared" si="40"/>
        <v>0</v>
      </c>
      <c r="J145" s="11">
        <f t="shared" si="35"/>
        <v>0</v>
      </c>
      <c r="M145" s="11">
        <v>0</v>
      </c>
      <c r="P145" s="11">
        <f t="shared" si="36"/>
        <v>0</v>
      </c>
      <c r="S145" s="11">
        <v>0</v>
      </c>
      <c r="V145" s="11">
        <f t="shared" si="38"/>
        <v>0</v>
      </c>
      <c r="Y145" s="11">
        <v>0</v>
      </c>
      <c r="AB145" s="11">
        <f t="shared" si="39"/>
        <v>0</v>
      </c>
      <c r="AD145" s="48" t="s">
        <v>462</v>
      </c>
      <c r="AE145" s="26"/>
    </row>
    <row r="146" spans="1:31" ht="15" x14ac:dyDescent="0.2">
      <c r="A146" s="22">
        <v>7519</v>
      </c>
      <c r="B146" s="11" t="s">
        <v>443</v>
      </c>
      <c r="D146" s="23">
        <v>-2906039.53</v>
      </c>
      <c r="F146" s="63" t="s">
        <v>246</v>
      </c>
      <c r="G146" s="22"/>
      <c r="H146" s="25">
        <f t="shared" si="40"/>
        <v>0</v>
      </c>
      <c r="J146" s="11">
        <f t="shared" si="35"/>
        <v>0</v>
      </c>
      <c r="M146" s="11">
        <v>0</v>
      </c>
      <c r="P146" s="11">
        <f t="shared" si="36"/>
        <v>0</v>
      </c>
      <c r="S146" s="11">
        <v>0</v>
      </c>
      <c r="V146" s="11">
        <f t="shared" si="38"/>
        <v>0</v>
      </c>
      <c r="Y146" s="11">
        <v>0</v>
      </c>
      <c r="AB146" s="11">
        <f t="shared" si="39"/>
        <v>0</v>
      </c>
      <c r="AD146" s="48" t="s">
        <v>462</v>
      </c>
      <c r="AE146" s="26"/>
    </row>
    <row r="147" spans="1:31" ht="15" x14ac:dyDescent="0.2">
      <c r="A147" s="22">
        <v>7525</v>
      </c>
      <c r="B147" s="11" t="s">
        <v>444</v>
      </c>
      <c r="D147" s="23">
        <v>-1767168.71</v>
      </c>
      <c r="F147" s="63" t="s">
        <v>246</v>
      </c>
      <c r="G147" s="22"/>
      <c r="H147" s="25">
        <f t="shared" si="40"/>
        <v>0</v>
      </c>
      <c r="J147" s="11">
        <f t="shared" si="35"/>
        <v>0</v>
      </c>
      <c r="M147" s="11">
        <v>0</v>
      </c>
      <c r="P147" s="11">
        <f t="shared" si="36"/>
        <v>0</v>
      </c>
      <c r="S147" s="11">
        <v>0</v>
      </c>
      <c r="V147" s="11">
        <f t="shared" si="38"/>
        <v>0</v>
      </c>
      <c r="Y147" s="11">
        <v>0</v>
      </c>
      <c r="AB147" s="11">
        <f t="shared" si="39"/>
        <v>0</v>
      </c>
      <c r="AD147" s="48" t="s">
        <v>462</v>
      </c>
      <c r="AE147" s="26"/>
    </row>
    <row r="148" spans="1:31" ht="15" x14ac:dyDescent="0.2">
      <c r="A148" s="22">
        <v>7536</v>
      </c>
      <c r="B148" s="11" t="s">
        <v>445</v>
      </c>
      <c r="D148" s="23">
        <v>-569969.02</v>
      </c>
      <c r="F148" s="63" t="s">
        <v>246</v>
      </c>
      <c r="G148" s="22"/>
      <c r="H148" s="25">
        <f t="shared" si="40"/>
        <v>0</v>
      </c>
      <c r="J148" s="11">
        <f t="shared" si="35"/>
        <v>0</v>
      </c>
      <c r="M148" s="11">
        <v>0</v>
      </c>
      <c r="P148" s="11">
        <f t="shared" si="36"/>
        <v>0</v>
      </c>
      <c r="S148" s="11">
        <v>0</v>
      </c>
      <c r="V148" s="11">
        <f t="shared" si="38"/>
        <v>0</v>
      </c>
      <c r="Y148" s="11">
        <v>0</v>
      </c>
      <c r="AB148" s="11">
        <f t="shared" si="39"/>
        <v>0</v>
      </c>
      <c r="AD148" s="48" t="s">
        <v>462</v>
      </c>
      <c r="AE148" s="26"/>
    </row>
    <row r="149" spans="1:31" x14ac:dyDescent="0.2">
      <c r="A149" s="22">
        <v>7545</v>
      </c>
      <c r="B149" s="11" t="s">
        <v>446</v>
      </c>
      <c r="D149" s="23">
        <v>-52673.04</v>
      </c>
      <c r="F149" s="63" t="s">
        <v>250</v>
      </c>
      <c r="G149" s="22"/>
      <c r="H149" s="25">
        <f t="shared" si="40"/>
        <v>0.98499999999999999</v>
      </c>
      <c r="J149" s="11">
        <f t="shared" si="35"/>
        <v>-51883</v>
      </c>
      <c r="M149" s="11">
        <v>0</v>
      </c>
      <c r="P149" s="11">
        <f t="shared" si="36"/>
        <v>-51883</v>
      </c>
      <c r="S149" s="11">
        <f t="shared" ref="S149:S150" si="47">(D149*100%)-P149</f>
        <v>-790.04000000000087</v>
      </c>
      <c r="V149" s="11">
        <f t="shared" si="38"/>
        <v>-52673.04</v>
      </c>
      <c r="Y149" s="11">
        <v>0</v>
      </c>
      <c r="AB149" s="11">
        <f t="shared" si="39"/>
        <v>-52673.04</v>
      </c>
      <c r="AD149" s="26"/>
      <c r="AE149" s="26"/>
    </row>
    <row r="150" spans="1:31" x14ac:dyDescent="0.2">
      <c r="A150" s="22">
        <v>7546</v>
      </c>
      <c r="B150" s="11" t="s">
        <v>447</v>
      </c>
      <c r="D150" s="23">
        <v>-8203.23</v>
      </c>
      <c r="F150" s="63" t="s">
        <v>250</v>
      </c>
      <c r="G150" s="22"/>
      <c r="H150" s="25">
        <f t="shared" si="40"/>
        <v>0.98499999999999999</v>
      </c>
      <c r="J150" s="11">
        <f t="shared" si="35"/>
        <v>-8080</v>
      </c>
      <c r="M150" s="11">
        <v>0</v>
      </c>
      <c r="P150" s="11">
        <f t="shared" si="36"/>
        <v>-8080</v>
      </c>
      <c r="S150" s="11">
        <f t="shared" si="47"/>
        <v>-123.22999999999956</v>
      </c>
      <c r="V150" s="11">
        <f t="shared" si="38"/>
        <v>-8203.23</v>
      </c>
      <c r="Y150" s="11">
        <v>0</v>
      </c>
      <c r="AB150" s="11">
        <f t="shared" si="39"/>
        <v>-8203.23</v>
      </c>
      <c r="AD150" s="26"/>
      <c r="AE150" s="26"/>
    </row>
    <row r="151" spans="1:31" ht="15" x14ac:dyDescent="0.2">
      <c r="A151" s="22">
        <v>7553</v>
      </c>
      <c r="B151" s="11" t="s">
        <v>448</v>
      </c>
      <c r="D151" s="23">
        <v>-5299930.24</v>
      </c>
      <c r="F151" s="63" t="s">
        <v>246</v>
      </c>
      <c r="G151" s="22"/>
      <c r="H151" s="25">
        <f t="shared" si="40"/>
        <v>0</v>
      </c>
      <c r="J151" s="11">
        <f t="shared" si="35"/>
        <v>0</v>
      </c>
      <c r="M151" s="11">
        <v>0</v>
      </c>
      <c r="P151" s="11">
        <f t="shared" si="36"/>
        <v>0</v>
      </c>
      <c r="S151" s="11">
        <v>0</v>
      </c>
      <c r="V151" s="11">
        <f t="shared" si="38"/>
        <v>0</v>
      </c>
      <c r="Y151" s="11">
        <f>-V151</f>
        <v>0</v>
      </c>
      <c r="AB151" s="11">
        <f t="shared" si="39"/>
        <v>0</v>
      </c>
      <c r="AD151" s="48" t="s">
        <v>462</v>
      </c>
      <c r="AE151" s="26"/>
    </row>
    <row r="152" spans="1:31" ht="15" x14ac:dyDescent="0.2">
      <c r="A152" s="22">
        <v>7554</v>
      </c>
      <c r="B152" s="11" t="s">
        <v>449</v>
      </c>
      <c r="D152" s="23">
        <v>2192951.2200000002</v>
      </c>
      <c r="F152" s="63" t="s">
        <v>246</v>
      </c>
      <c r="G152" s="22"/>
      <c r="H152" s="25">
        <f t="shared" si="40"/>
        <v>0</v>
      </c>
      <c r="J152" s="11">
        <f t="shared" si="35"/>
        <v>0</v>
      </c>
      <c r="M152" s="11">
        <v>0</v>
      </c>
      <c r="P152" s="11">
        <f t="shared" si="36"/>
        <v>0</v>
      </c>
      <c r="S152" s="11">
        <v>0</v>
      </c>
      <c r="V152" s="11">
        <f t="shared" si="38"/>
        <v>0</v>
      </c>
      <c r="Y152" s="11">
        <f>-V152</f>
        <v>0</v>
      </c>
      <c r="AB152" s="11">
        <f t="shared" si="39"/>
        <v>0</v>
      </c>
      <c r="AD152" s="48" t="s">
        <v>462</v>
      </c>
      <c r="AE152" s="26"/>
    </row>
    <row r="153" spans="1:31" ht="15" x14ac:dyDescent="0.2">
      <c r="A153" s="22">
        <v>7556</v>
      </c>
      <c r="B153" s="11" t="s">
        <v>450</v>
      </c>
      <c r="D153" s="23">
        <v>5269388.1500000004</v>
      </c>
      <c r="F153" s="63" t="s">
        <v>246</v>
      </c>
      <c r="G153" s="22"/>
      <c r="H153" s="25">
        <f t="shared" si="40"/>
        <v>0</v>
      </c>
      <c r="J153" s="11">
        <f t="shared" si="35"/>
        <v>0</v>
      </c>
      <c r="M153" s="11">
        <v>0</v>
      </c>
      <c r="P153" s="11">
        <f t="shared" si="36"/>
        <v>0</v>
      </c>
      <c r="S153" s="11">
        <v>0</v>
      </c>
      <c r="V153" s="11">
        <f t="shared" si="38"/>
        <v>0</v>
      </c>
      <c r="Y153" s="11">
        <f>-V153</f>
        <v>0</v>
      </c>
      <c r="AB153" s="11">
        <f t="shared" si="39"/>
        <v>0</v>
      </c>
      <c r="AD153" s="48" t="s">
        <v>462</v>
      </c>
      <c r="AE153" s="26"/>
    </row>
    <row r="154" spans="1:31" ht="15" x14ac:dyDescent="0.2">
      <c r="A154" s="22">
        <v>7557</v>
      </c>
      <c r="B154" s="11" t="s">
        <v>451</v>
      </c>
      <c r="D154" s="23">
        <v>-23235906.530000001</v>
      </c>
      <c r="F154" s="63" t="s">
        <v>246</v>
      </c>
      <c r="G154" s="22"/>
      <c r="H154" s="25">
        <f t="shared" si="40"/>
        <v>0</v>
      </c>
      <c r="J154" s="11">
        <f t="shared" si="35"/>
        <v>0</v>
      </c>
      <c r="M154" s="11">
        <v>0</v>
      </c>
      <c r="P154" s="11">
        <f t="shared" si="36"/>
        <v>0</v>
      </c>
      <c r="S154" s="11">
        <v>0</v>
      </c>
      <c r="V154" s="11">
        <f t="shared" si="38"/>
        <v>0</v>
      </c>
      <c r="Y154" s="11">
        <v>0</v>
      </c>
      <c r="AB154" s="11">
        <f t="shared" si="39"/>
        <v>0</v>
      </c>
      <c r="AD154" s="48" t="s">
        <v>462</v>
      </c>
      <c r="AE154" s="26"/>
    </row>
    <row r="155" spans="1:31" ht="15" x14ac:dyDescent="0.2">
      <c r="A155" s="22">
        <v>7558</v>
      </c>
      <c r="B155" s="11" t="s">
        <v>452</v>
      </c>
      <c r="D155" s="23">
        <v>-53866902.939999998</v>
      </c>
      <c r="F155" s="63" t="s">
        <v>246</v>
      </c>
      <c r="G155" s="22"/>
      <c r="H155" s="25">
        <f t="shared" si="40"/>
        <v>0</v>
      </c>
      <c r="J155" s="11">
        <f t="shared" si="35"/>
        <v>0</v>
      </c>
      <c r="M155" s="11">
        <v>0</v>
      </c>
      <c r="P155" s="11">
        <f t="shared" si="36"/>
        <v>0</v>
      </c>
      <c r="S155" s="11">
        <v>0</v>
      </c>
      <c r="V155" s="11">
        <f t="shared" si="38"/>
        <v>0</v>
      </c>
      <c r="Y155" s="11">
        <v>0</v>
      </c>
      <c r="AB155" s="11">
        <f t="shared" si="39"/>
        <v>0</v>
      </c>
      <c r="AD155" s="48" t="s">
        <v>462</v>
      </c>
      <c r="AE155" s="26"/>
    </row>
    <row r="156" spans="1:31" ht="15" x14ac:dyDescent="0.2">
      <c r="A156" s="22">
        <v>7559</v>
      </c>
      <c r="B156" s="11" t="s">
        <v>453</v>
      </c>
      <c r="D156" s="23">
        <v>-11201077.49</v>
      </c>
      <c r="F156" s="63" t="s">
        <v>246</v>
      </c>
      <c r="G156" s="22"/>
      <c r="H156" s="25">
        <f t="shared" si="40"/>
        <v>0</v>
      </c>
      <c r="J156" s="11">
        <f t="shared" si="35"/>
        <v>0</v>
      </c>
      <c r="M156" s="11">
        <v>0</v>
      </c>
      <c r="P156" s="11">
        <f t="shared" si="36"/>
        <v>0</v>
      </c>
      <c r="S156" s="11">
        <v>0</v>
      </c>
      <c r="V156" s="11">
        <f t="shared" si="38"/>
        <v>0</v>
      </c>
      <c r="Y156" s="11">
        <v>0</v>
      </c>
      <c r="AB156" s="11">
        <f t="shared" si="39"/>
        <v>0</v>
      </c>
      <c r="AD156" s="48" t="s">
        <v>462</v>
      </c>
      <c r="AE156" s="26"/>
    </row>
    <row r="157" spans="1:31" ht="15" x14ac:dyDescent="0.2">
      <c r="A157" s="22">
        <v>7565</v>
      </c>
      <c r="B157" s="11" t="s">
        <v>454</v>
      </c>
      <c r="D157" s="23">
        <v>-633315.03</v>
      </c>
      <c r="F157" s="63" t="s">
        <v>246</v>
      </c>
      <c r="G157" s="22"/>
      <c r="H157" s="25">
        <f t="shared" si="40"/>
        <v>0</v>
      </c>
      <c r="J157" s="11">
        <f t="shared" si="35"/>
        <v>0</v>
      </c>
      <c r="M157" s="11">
        <v>0</v>
      </c>
      <c r="P157" s="11">
        <f t="shared" si="36"/>
        <v>0</v>
      </c>
      <c r="S157" s="11">
        <v>0</v>
      </c>
      <c r="V157" s="11">
        <f t="shared" si="38"/>
        <v>0</v>
      </c>
      <c r="Y157" s="11">
        <v>0</v>
      </c>
      <c r="AB157" s="11">
        <f t="shared" si="39"/>
        <v>0</v>
      </c>
      <c r="AD157" s="48" t="s">
        <v>462</v>
      </c>
      <c r="AE157" s="26"/>
    </row>
    <row r="158" spans="1:31" ht="15" x14ac:dyDescent="0.2">
      <c r="A158" s="22">
        <v>7571</v>
      </c>
      <c r="B158" s="11" t="s">
        <v>455</v>
      </c>
      <c r="D158" s="23">
        <v>-53000.15</v>
      </c>
      <c r="F158" s="63" t="s">
        <v>246</v>
      </c>
      <c r="G158" s="22"/>
      <c r="H158" s="25">
        <f t="shared" si="40"/>
        <v>0</v>
      </c>
      <c r="J158" s="11">
        <f t="shared" si="35"/>
        <v>0</v>
      </c>
      <c r="M158" s="11">
        <v>0</v>
      </c>
      <c r="P158" s="11">
        <f t="shared" si="36"/>
        <v>0</v>
      </c>
      <c r="S158" s="11">
        <v>0</v>
      </c>
      <c r="V158" s="11">
        <f t="shared" si="38"/>
        <v>0</v>
      </c>
      <c r="Y158" s="11">
        <f>-V158</f>
        <v>0</v>
      </c>
      <c r="AB158" s="11">
        <f t="shared" si="39"/>
        <v>0</v>
      </c>
      <c r="AD158" s="48" t="s">
        <v>462</v>
      </c>
      <c r="AE158" s="26"/>
    </row>
    <row r="159" spans="1:31" ht="15" x14ac:dyDescent="0.2">
      <c r="A159" s="22">
        <v>7583</v>
      </c>
      <c r="B159" s="11" t="s">
        <v>456</v>
      </c>
      <c r="D159" s="23">
        <v>0.03</v>
      </c>
      <c r="F159" s="63" t="s">
        <v>246</v>
      </c>
      <c r="G159" s="22"/>
      <c r="H159" s="25">
        <f t="shared" si="40"/>
        <v>0</v>
      </c>
      <c r="J159" s="11">
        <f t="shared" si="35"/>
        <v>0</v>
      </c>
      <c r="M159" s="11">
        <v>0</v>
      </c>
      <c r="P159" s="11">
        <f t="shared" si="36"/>
        <v>0</v>
      </c>
      <c r="S159" s="11">
        <v>0</v>
      </c>
      <c r="V159" s="11">
        <f t="shared" si="38"/>
        <v>0</v>
      </c>
      <c r="Y159" s="11">
        <f>-V159</f>
        <v>0</v>
      </c>
      <c r="AB159" s="11">
        <f t="shared" si="39"/>
        <v>0</v>
      </c>
      <c r="AD159" s="48" t="s">
        <v>462</v>
      </c>
      <c r="AE159" s="26"/>
    </row>
    <row r="160" spans="1:31" ht="15" x14ac:dyDescent="0.2">
      <c r="A160" s="22">
        <v>7593</v>
      </c>
      <c r="B160" s="11" t="s">
        <v>457</v>
      </c>
      <c r="D160" s="23">
        <v>-584653.6</v>
      </c>
      <c r="F160" s="63" t="s">
        <v>246</v>
      </c>
      <c r="G160" s="22"/>
      <c r="H160" s="25">
        <f t="shared" si="40"/>
        <v>0</v>
      </c>
      <c r="J160" s="11">
        <f t="shared" si="35"/>
        <v>0</v>
      </c>
      <c r="M160" s="11">
        <v>0</v>
      </c>
      <c r="P160" s="11">
        <f t="shared" si="36"/>
        <v>0</v>
      </c>
      <c r="S160" s="11">
        <v>0</v>
      </c>
      <c r="V160" s="11">
        <f t="shared" si="38"/>
        <v>0</v>
      </c>
      <c r="Y160" s="11">
        <f>-V160</f>
        <v>0</v>
      </c>
      <c r="AB160" s="11">
        <f t="shared" si="39"/>
        <v>0</v>
      </c>
      <c r="AD160" s="48" t="s">
        <v>462</v>
      </c>
      <c r="AE160" s="26"/>
    </row>
    <row r="161" spans="1:33" ht="15" x14ac:dyDescent="0.2">
      <c r="A161" s="22">
        <v>7609</v>
      </c>
      <c r="B161" s="11" t="s">
        <v>458</v>
      </c>
      <c r="D161" s="23">
        <v>-2264523.77</v>
      </c>
      <c r="F161" s="63" t="s">
        <v>246</v>
      </c>
      <c r="G161" s="22"/>
      <c r="H161" s="25">
        <f t="shared" si="40"/>
        <v>0</v>
      </c>
      <c r="J161" s="11">
        <f t="shared" si="35"/>
        <v>0</v>
      </c>
      <c r="M161" s="11">
        <v>0</v>
      </c>
      <c r="P161" s="11">
        <f t="shared" si="36"/>
        <v>0</v>
      </c>
      <c r="S161" s="11">
        <v>0</v>
      </c>
      <c r="V161" s="11">
        <f t="shared" si="38"/>
        <v>0</v>
      </c>
      <c r="Y161" s="11">
        <v>0</v>
      </c>
      <c r="AB161" s="11">
        <f t="shared" si="39"/>
        <v>0</v>
      </c>
      <c r="AD161" s="48" t="s">
        <v>462</v>
      </c>
      <c r="AE161" s="26"/>
    </row>
    <row r="162" spans="1:33" ht="15" x14ac:dyDescent="0.2">
      <c r="A162" s="22">
        <v>7632</v>
      </c>
      <c r="B162" s="11" t="s">
        <v>459</v>
      </c>
      <c r="D162" s="23">
        <v>-2617215.9700000002</v>
      </c>
      <c r="F162" s="63" t="s">
        <v>246</v>
      </c>
      <c r="G162" s="22"/>
      <c r="H162" s="25">
        <f t="shared" si="40"/>
        <v>0</v>
      </c>
      <c r="J162" s="11">
        <f t="shared" si="35"/>
        <v>0</v>
      </c>
      <c r="M162" s="11">
        <v>0</v>
      </c>
      <c r="P162" s="11">
        <f t="shared" si="36"/>
        <v>0</v>
      </c>
      <c r="S162" s="11">
        <v>0</v>
      </c>
      <c r="V162" s="11">
        <f t="shared" si="38"/>
        <v>0</v>
      </c>
      <c r="Y162" s="11">
        <v>0</v>
      </c>
      <c r="AB162" s="11">
        <f t="shared" si="39"/>
        <v>0</v>
      </c>
      <c r="AD162" s="48" t="s">
        <v>462</v>
      </c>
      <c r="AE162" s="26"/>
      <c r="AF162" s="34"/>
      <c r="AG162" s="34"/>
    </row>
    <row r="163" spans="1:33" x14ac:dyDescent="0.2">
      <c r="A163" s="22">
        <v>8004</v>
      </c>
      <c r="B163" s="11" t="s">
        <v>460</v>
      </c>
      <c r="D163" s="23">
        <v>-105164.64</v>
      </c>
      <c r="F163" s="63" t="s">
        <v>268</v>
      </c>
      <c r="G163" s="22"/>
      <c r="H163" s="25">
        <f t="shared" si="40"/>
        <v>0.97799999999999998</v>
      </c>
      <c r="J163" s="11">
        <f t="shared" si="35"/>
        <v>-102851</v>
      </c>
      <c r="M163" s="11">
        <v>0</v>
      </c>
      <c r="P163" s="11">
        <f t="shared" si="36"/>
        <v>-102851</v>
      </c>
      <c r="S163" s="11">
        <f t="shared" ref="S163:S164" si="48">(D163*100%)-P163</f>
        <v>-2313.6399999999994</v>
      </c>
      <c r="V163" s="11">
        <f t="shared" si="38"/>
        <v>-105164.64</v>
      </c>
      <c r="Y163" s="11">
        <v>0</v>
      </c>
      <c r="AB163" s="11">
        <f t="shared" si="39"/>
        <v>-105164.64</v>
      </c>
      <c r="AD163" s="26"/>
      <c r="AE163" s="26"/>
    </row>
    <row r="164" spans="1:33" x14ac:dyDescent="0.2">
      <c r="A164" s="22">
        <v>8012</v>
      </c>
      <c r="B164" s="11" t="s">
        <v>461</v>
      </c>
      <c r="D164" s="23">
        <v>-149247.42000000001</v>
      </c>
      <c r="F164" s="63" t="s">
        <v>251</v>
      </c>
      <c r="G164" s="22"/>
      <c r="H164" s="25">
        <f>VLOOKUP(F164,$F$204:$H$219,3,FALSE)</f>
        <v>0.98599999999999999</v>
      </c>
      <c r="J164" s="11">
        <f t="shared" si="35"/>
        <v>-147158</v>
      </c>
      <c r="M164" s="11">
        <v>0</v>
      </c>
      <c r="P164" s="11">
        <f t="shared" si="36"/>
        <v>-147158</v>
      </c>
      <c r="S164" s="11">
        <f t="shared" si="48"/>
        <v>-2089.4200000000128</v>
      </c>
      <c r="V164" s="11">
        <f t="shared" si="38"/>
        <v>-149247.42000000001</v>
      </c>
      <c r="Y164" s="11">
        <v>0</v>
      </c>
      <c r="AB164" s="11">
        <f t="shared" si="39"/>
        <v>-149247.42000000001</v>
      </c>
      <c r="AD164" s="26"/>
      <c r="AE164" s="26"/>
    </row>
    <row r="165" spans="1:33" ht="13.5" thickBot="1" x14ac:dyDescent="0.25">
      <c r="B165" s="15" t="s">
        <v>269</v>
      </c>
      <c r="C165" s="29"/>
      <c r="D165" s="30">
        <f>SUM(D104:D164)</f>
        <v>-123162736.63</v>
      </c>
      <c r="J165" s="32">
        <f>SUM(J108:J164)</f>
        <v>-331095</v>
      </c>
      <c r="M165" s="32">
        <f>SUM(M108:M164)</f>
        <v>0</v>
      </c>
      <c r="P165" s="32">
        <f>SUM(P108:P164)</f>
        <v>-331095</v>
      </c>
      <c r="S165" s="32">
        <f>SUM(S108:S164)</f>
        <v>640.90000000002055</v>
      </c>
      <c r="V165" s="32">
        <f>SUM(V108:V164)</f>
        <v>-330454.09999999986</v>
      </c>
      <c r="Y165" s="32">
        <f>SUM(Y108:Y164)</f>
        <v>0</v>
      </c>
      <c r="AB165" s="32">
        <f>SUM(AB108:AB164)</f>
        <v>-330454.09999999986</v>
      </c>
      <c r="AD165" s="26"/>
      <c r="AE165" s="26"/>
    </row>
    <row r="166" spans="1:33" ht="13.5" thickTop="1" x14ac:dyDescent="0.2">
      <c r="D166" s="23"/>
      <c r="AD166" s="26"/>
      <c r="AE166" s="26"/>
    </row>
    <row r="167" spans="1:33" x14ac:dyDescent="0.2">
      <c r="D167" s="23"/>
      <c r="AD167" s="26"/>
      <c r="AE167" s="26"/>
    </row>
    <row r="168" spans="1:33" x14ac:dyDescent="0.2">
      <c r="B168" s="20" t="s">
        <v>270</v>
      </c>
      <c r="D168" s="23"/>
      <c r="AD168" s="26"/>
      <c r="AE168" s="26"/>
    </row>
    <row r="169" spans="1:33" x14ac:dyDescent="0.2">
      <c r="A169" s="31">
        <v>4017</v>
      </c>
      <c r="B169" s="11" t="s">
        <v>404</v>
      </c>
      <c r="D169" s="23">
        <v>16474881.91</v>
      </c>
      <c r="F169" s="63" t="s">
        <v>244</v>
      </c>
      <c r="G169" s="22"/>
      <c r="H169" s="25">
        <f>VLOOKUP(F169,$F$204:$H$219,3,FALSE)</f>
        <v>0.98</v>
      </c>
      <c r="J169" s="11">
        <f t="shared" ref="J169:J170" si="49">IF(D169=0,0,ROUND(D169*H169,0))</f>
        <v>16145384</v>
      </c>
      <c r="M169" s="11">
        <v>0</v>
      </c>
      <c r="P169" s="11">
        <f t="shared" ref="P169:P170" si="50">J169+M169</f>
        <v>16145384</v>
      </c>
      <c r="S169" s="11">
        <f t="shared" ref="S169:S170" si="51">(D169*100%)-P169</f>
        <v>329497.91000000015</v>
      </c>
      <c r="V169" s="11">
        <f t="shared" ref="V169:V170" si="52">P169+S169</f>
        <v>16474881.91</v>
      </c>
      <c r="Y169" s="11">
        <v>0</v>
      </c>
      <c r="AB169" s="11">
        <f t="shared" ref="AB169:AB170" si="53">V169+Y169</f>
        <v>16474881.91</v>
      </c>
      <c r="AD169" s="26"/>
      <c r="AE169" s="26"/>
    </row>
    <row r="170" spans="1:33" x14ac:dyDescent="0.2">
      <c r="A170" s="31">
        <v>4021</v>
      </c>
      <c r="B170" s="11" t="s">
        <v>405</v>
      </c>
      <c r="D170" s="23">
        <v>1346</v>
      </c>
      <c r="F170" s="63" t="s">
        <v>244</v>
      </c>
      <c r="G170" s="22"/>
      <c r="H170" s="25">
        <f>VLOOKUP(F170,$F$204:$H$219,3,FALSE)</f>
        <v>0.98</v>
      </c>
      <c r="J170" s="11">
        <f t="shared" si="49"/>
        <v>1319</v>
      </c>
      <c r="M170" s="11">
        <v>0</v>
      </c>
      <c r="P170" s="11">
        <f t="shared" si="50"/>
        <v>1319</v>
      </c>
      <c r="S170" s="11">
        <f t="shared" si="51"/>
        <v>27</v>
      </c>
      <c r="V170" s="11">
        <f t="shared" si="52"/>
        <v>1346</v>
      </c>
      <c r="Y170" s="11">
        <v>0</v>
      </c>
      <c r="AB170" s="11">
        <f t="shared" si="53"/>
        <v>1346</v>
      </c>
      <c r="AD170" s="26"/>
      <c r="AE170" s="26"/>
    </row>
    <row r="171" spans="1:33" ht="13.5" thickBot="1" x14ac:dyDescent="0.25">
      <c r="B171" s="15" t="s">
        <v>271</v>
      </c>
      <c r="C171" s="29"/>
      <c r="D171" s="30">
        <f>SUM(D169:D170)</f>
        <v>16476227.91</v>
      </c>
      <c r="J171" s="32">
        <f>SUM(J170:J170)</f>
        <v>1319</v>
      </c>
      <c r="M171" s="32">
        <f>SUM(M170:M170)</f>
        <v>0</v>
      </c>
      <c r="P171" s="32">
        <f>SUM(P170:P170)</f>
        <v>1319</v>
      </c>
      <c r="S171" s="32">
        <f>SUM(S170:S170)</f>
        <v>27</v>
      </c>
      <c r="V171" s="32">
        <f>SUM(V170:V170)</f>
        <v>1346</v>
      </c>
      <c r="Y171" s="32">
        <f>SUM(Y170:Y170)</f>
        <v>0</v>
      </c>
      <c r="AB171" s="32">
        <f>SUM(AB170:AB170)</f>
        <v>1346</v>
      </c>
      <c r="AD171" s="26"/>
      <c r="AE171" s="26"/>
    </row>
    <row r="172" spans="1:33" ht="13.5" thickTop="1" x14ac:dyDescent="0.2">
      <c r="D172" s="23"/>
      <c r="AD172" s="26"/>
      <c r="AE172" s="26"/>
    </row>
    <row r="173" spans="1:33" x14ac:dyDescent="0.2">
      <c r="B173" s="35" t="s">
        <v>272</v>
      </c>
      <c r="C173" s="20"/>
      <c r="D173" s="23"/>
      <c r="AD173" s="26"/>
      <c r="AE173" s="26"/>
    </row>
    <row r="174" spans="1:33" x14ac:dyDescent="0.2">
      <c r="A174" s="31">
        <v>4002</v>
      </c>
      <c r="B174" s="11" t="s">
        <v>334</v>
      </c>
      <c r="D174" s="23">
        <v>-1243953.17</v>
      </c>
      <c r="F174" s="63" t="s">
        <v>244</v>
      </c>
      <c r="G174" s="22"/>
      <c r="H174" s="25">
        <f t="shared" ref="H174" si="54">VLOOKUP(F174,$F$204:$H$219,3,FALSE)</f>
        <v>0.98</v>
      </c>
      <c r="J174" s="11">
        <f t="shared" ref="J174" si="55">IF(D174=0,0,ROUND(D174*H174,0))</f>
        <v>-1219074</v>
      </c>
      <c r="M174" s="11">
        <v>0</v>
      </c>
      <c r="P174" s="11">
        <f t="shared" ref="P174" si="56">J174+M174</f>
        <v>-1219074</v>
      </c>
      <c r="S174" s="11">
        <f t="shared" ref="S174" si="57">(D174*100%)-P174</f>
        <v>-24879.169999999925</v>
      </c>
      <c r="V174" s="11">
        <f t="shared" ref="V174" si="58">P174+S174</f>
        <v>-1243953.17</v>
      </c>
      <c r="Y174" s="11">
        <v>0</v>
      </c>
      <c r="AB174" s="11">
        <f t="shared" ref="AB174" si="59">V174+Y174</f>
        <v>-1243953.17</v>
      </c>
      <c r="AD174" s="26"/>
      <c r="AE174" s="26"/>
    </row>
    <row r="175" spans="1:33" ht="15.6" customHeight="1" x14ac:dyDescent="0.2">
      <c r="D175" s="36"/>
      <c r="AD175" s="26"/>
      <c r="AE175" s="26"/>
    </row>
    <row r="176" spans="1:33" ht="13.5" thickBot="1" x14ac:dyDescent="0.25">
      <c r="B176" s="15" t="s">
        <v>273</v>
      </c>
      <c r="C176" s="29"/>
      <c r="D176" s="30">
        <f>SUM(D174:D175)</f>
        <v>-1243953.17</v>
      </c>
      <c r="J176" s="32">
        <f>SUM(J174:J175)</f>
        <v>-1219074</v>
      </c>
      <c r="M176" s="32">
        <f>SUM(M174:M175)</f>
        <v>0</v>
      </c>
      <c r="P176" s="32">
        <f>SUM(P174:P175)</f>
        <v>-1219074</v>
      </c>
      <c r="S176" s="32">
        <f>SUM(S174:S175)</f>
        <v>-24879.169999999925</v>
      </c>
      <c r="V176" s="32">
        <f>SUM(V174:V175)</f>
        <v>-1243953.17</v>
      </c>
      <c r="Y176" s="32">
        <f>SUM(Y174:Y175)</f>
        <v>0</v>
      </c>
      <c r="AB176" s="32">
        <f>SUM(AB174:AB175)</f>
        <v>-1243953.17</v>
      </c>
      <c r="AD176" s="26"/>
      <c r="AE176" s="26"/>
    </row>
    <row r="177" spans="1:31" ht="13.5" thickTop="1" x14ac:dyDescent="0.2">
      <c r="D177" s="23"/>
      <c r="AD177" s="26"/>
      <c r="AE177" s="26"/>
    </row>
    <row r="178" spans="1:31" x14ac:dyDescent="0.2">
      <c r="D178" s="23"/>
      <c r="AD178" s="26"/>
      <c r="AE178" s="26"/>
    </row>
    <row r="179" spans="1:31" x14ac:dyDescent="0.2">
      <c r="B179" s="20" t="s">
        <v>274</v>
      </c>
      <c r="C179" s="20"/>
      <c r="D179" s="23"/>
      <c r="AD179" s="26"/>
      <c r="AE179" s="26"/>
    </row>
    <row r="180" spans="1:31" x14ac:dyDescent="0.2">
      <c r="A180" s="31">
        <v>7103</v>
      </c>
      <c r="B180" s="11" t="s">
        <v>414</v>
      </c>
      <c r="D180" s="23">
        <v>-0.09</v>
      </c>
      <c r="F180" s="63" t="s">
        <v>244</v>
      </c>
      <c r="G180" s="22"/>
      <c r="H180" s="25">
        <f t="shared" ref="H180" si="60">VLOOKUP(F180,$F$204:$H$219,3,FALSE)</f>
        <v>0.98</v>
      </c>
      <c r="J180" s="11">
        <f t="shared" ref="J180" si="61">IF(D180=0,0,ROUND(D180*H180,0))</f>
        <v>0</v>
      </c>
      <c r="M180" s="11">
        <v>0</v>
      </c>
      <c r="P180" s="11">
        <f t="shared" ref="P180" si="62">J180+M180</f>
        <v>0</v>
      </c>
      <c r="S180" s="11">
        <f t="shared" ref="S180" si="63">(D180*100%)-P180</f>
        <v>-0.09</v>
      </c>
      <c r="V180" s="11">
        <f t="shared" ref="V180" si="64">P180+S180</f>
        <v>-0.09</v>
      </c>
      <c r="Y180" s="11">
        <v>0</v>
      </c>
      <c r="AB180" s="11">
        <f t="shared" ref="AB180" si="65">V180+Y180</f>
        <v>-0.09</v>
      </c>
      <c r="AD180" s="26"/>
      <c r="AE180" s="26"/>
    </row>
    <row r="181" spans="1:31" ht="13.5" thickBot="1" x14ac:dyDescent="0.25">
      <c r="B181" s="15" t="s">
        <v>275</v>
      </c>
      <c r="C181" s="29"/>
      <c r="D181" s="30">
        <f>SUM(D180:D180)</f>
        <v>-0.09</v>
      </c>
      <c r="J181" s="32">
        <f>SUM(J180:J180)</f>
        <v>0</v>
      </c>
      <c r="M181" s="32">
        <f>SUM(M180:M180)</f>
        <v>0</v>
      </c>
      <c r="P181" s="32">
        <f>SUM(P180:P180)</f>
        <v>0</v>
      </c>
      <c r="S181" s="32">
        <f>SUM(S180:S180)</f>
        <v>-0.09</v>
      </c>
      <c r="V181" s="32">
        <f>SUM(V180:V180)</f>
        <v>-0.09</v>
      </c>
      <c r="Y181" s="32">
        <f>SUM(Y180:Y180)</f>
        <v>0</v>
      </c>
      <c r="AB181" s="32">
        <f>SUM(AB180:AB180)</f>
        <v>-0.09</v>
      </c>
      <c r="AD181" s="26"/>
      <c r="AE181" s="26"/>
    </row>
    <row r="182" spans="1:31" ht="13.5" thickTop="1" x14ac:dyDescent="0.2">
      <c r="D182" s="36"/>
    </row>
    <row r="183" spans="1:31" x14ac:dyDescent="0.2">
      <c r="D183" s="36"/>
    </row>
    <row r="184" spans="1:31" x14ac:dyDescent="0.2">
      <c r="D184" s="36"/>
    </row>
    <row r="185" spans="1:31" x14ac:dyDescent="0.2">
      <c r="D185" s="36"/>
    </row>
    <row r="186" spans="1:31" ht="13.5" thickBot="1" x14ac:dyDescent="0.25">
      <c r="B186" s="15" t="s">
        <v>276</v>
      </c>
      <c r="C186" s="29"/>
      <c r="D186" s="37">
        <f>D65+D72+D100+D165+D176+D181+D171</f>
        <v>-453392109.80999994</v>
      </c>
      <c r="J186" s="11">
        <f>J65+J72+J100+J165+J176+J181</f>
        <v>-339627927</v>
      </c>
      <c r="M186" s="11">
        <f>M65+M72+M100+M165+M176+M181</f>
        <v>0</v>
      </c>
      <c r="P186" s="11">
        <f>P65+P72+P100+P165+P176+P181</f>
        <v>-339627927</v>
      </c>
      <c r="S186" s="11">
        <f>S65+S72+S100+S165+S176+S181</f>
        <v>-5514295.8700000355</v>
      </c>
      <c r="V186" s="11">
        <f>V65+V72+V100+V165+V176+V181</f>
        <v>-345142222.86999995</v>
      </c>
      <c r="Y186" s="11">
        <f>Y65+Y72+Y100+Y165+Y176+Y181</f>
        <v>99492266.964151755</v>
      </c>
      <c r="AB186" s="11">
        <f>AB65+AB72+AB100+AB165+AB176+AB181</f>
        <v>-245649955.90584826</v>
      </c>
    </row>
    <row r="187" spans="1:31" ht="13.5" thickTop="1" x14ac:dyDescent="0.2">
      <c r="D187" s="38"/>
      <c r="J187" s="39"/>
      <c r="M187" s="39"/>
      <c r="P187" s="39"/>
      <c r="S187" s="39"/>
      <c r="V187" s="39"/>
      <c r="Y187" s="39"/>
      <c r="AB187" s="39"/>
    </row>
    <row r="188" spans="1:31" ht="13.5" thickBot="1" x14ac:dyDescent="0.25">
      <c r="B188" s="15" t="s">
        <v>277</v>
      </c>
      <c r="C188" s="29"/>
      <c r="D188" s="40">
        <f>-D186</f>
        <v>453392109.80999994</v>
      </c>
      <c r="J188" s="41">
        <f>-J186</f>
        <v>339627927</v>
      </c>
      <c r="M188" s="41">
        <f>-M186</f>
        <v>0</v>
      </c>
      <c r="P188" s="41">
        <f>-P186</f>
        <v>339627927</v>
      </c>
      <c r="S188" s="41">
        <f>-S186</f>
        <v>5514295.8700000355</v>
      </c>
      <c r="V188" s="41">
        <f>-V186</f>
        <v>345142222.86999995</v>
      </c>
      <c r="Y188" s="41">
        <f>-Y186</f>
        <v>-99492266.964151755</v>
      </c>
      <c r="AB188" s="41">
        <f>-AB186</f>
        <v>245649955.90584826</v>
      </c>
    </row>
    <row r="189" spans="1:31" ht="13.5" thickTop="1" x14ac:dyDescent="0.2">
      <c r="D189" s="23"/>
    </row>
    <row r="190" spans="1:31" x14ac:dyDescent="0.2">
      <c r="D190" s="23"/>
      <c r="AB190" s="11">
        <v>-231480106.03584826</v>
      </c>
    </row>
    <row r="191" spans="1:31" ht="12.75" customHeight="1" x14ac:dyDescent="0.2">
      <c r="D191" s="23">
        <v>-453392110.139</v>
      </c>
    </row>
    <row r="192" spans="1:31" x14ac:dyDescent="0.2">
      <c r="B192" s="13" t="s">
        <v>278</v>
      </c>
      <c r="D192" s="23">
        <f>D191-D186</f>
        <v>-0.32900005578994751</v>
      </c>
    </row>
    <row r="194" spans="2:16" x14ac:dyDescent="0.2">
      <c r="B194" s="42"/>
      <c r="C194" s="42"/>
      <c r="D194" s="42"/>
      <c r="E194" s="42"/>
      <c r="F194" s="64"/>
      <c r="G194" s="42"/>
      <c r="H194" s="43"/>
    </row>
    <row r="195" spans="2:16" x14ac:dyDescent="0.2">
      <c r="B195" s="42"/>
      <c r="C195" s="42"/>
      <c r="D195" s="42"/>
      <c r="E195" s="42"/>
      <c r="F195" s="64"/>
      <c r="G195" s="42"/>
      <c r="H195" s="43"/>
    </row>
    <row r="196" spans="2:16" x14ac:dyDescent="0.2">
      <c r="B196" s="42"/>
      <c r="C196" s="42"/>
      <c r="D196" s="42"/>
      <c r="E196" s="42"/>
      <c r="F196" s="64"/>
      <c r="G196" s="42"/>
      <c r="H196" s="43"/>
    </row>
    <row r="197" spans="2:16" x14ac:dyDescent="0.2">
      <c r="B197" s="42"/>
      <c r="C197" s="42"/>
      <c r="D197" s="42"/>
      <c r="E197" s="42"/>
      <c r="F197" s="64"/>
      <c r="G197" s="42"/>
      <c r="H197" s="43"/>
    </row>
    <row r="198" spans="2:16" x14ac:dyDescent="0.2">
      <c r="B198" s="42"/>
      <c r="C198" s="42"/>
      <c r="D198" s="42"/>
      <c r="E198" s="42"/>
      <c r="F198" s="64"/>
      <c r="G198" s="42"/>
      <c r="H198" s="43"/>
    </row>
    <row r="199" spans="2:16" x14ac:dyDescent="0.2">
      <c r="B199" s="22"/>
      <c r="C199" s="22"/>
      <c r="D199" s="22"/>
      <c r="E199" s="22"/>
      <c r="F199" s="65"/>
      <c r="G199" s="22"/>
      <c r="H199" s="44"/>
    </row>
    <row r="200" spans="2:16" x14ac:dyDescent="0.2">
      <c r="B200" s="22"/>
      <c r="C200" s="22"/>
      <c r="D200" s="22"/>
      <c r="E200" s="22"/>
      <c r="F200" s="65"/>
      <c r="G200" s="22"/>
      <c r="H200" s="44"/>
    </row>
    <row r="201" spans="2:16" x14ac:dyDescent="0.2">
      <c r="B201" s="22"/>
      <c r="C201" s="22"/>
      <c r="D201" s="22"/>
      <c r="E201" s="22"/>
      <c r="F201" s="65"/>
      <c r="G201" s="22"/>
      <c r="H201" s="44"/>
    </row>
    <row r="202" spans="2:16" x14ac:dyDescent="0.2">
      <c r="B202" s="22"/>
      <c r="C202" s="22"/>
      <c r="D202" s="22"/>
      <c r="E202" s="22"/>
      <c r="F202" s="65"/>
      <c r="G202" s="22"/>
      <c r="H202" s="44"/>
    </row>
    <row r="203" spans="2:16" x14ac:dyDescent="0.2">
      <c r="B203" s="45" t="s">
        <v>279</v>
      </c>
      <c r="C203" s="22"/>
      <c r="D203" s="22"/>
      <c r="E203" s="22"/>
      <c r="F203" s="61" t="s">
        <v>280</v>
      </c>
      <c r="G203" s="22"/>
      <c r="H203" s="19" t="s">
        <v>238</v>
      </c>
    </row>
    <row r="204" spans="2:16" x14ac:dyDescent="0.2">
      <c r="B204" s="22" t="s">
        <v>281</v>
      </c>
      <c r="C204" s="22"/>
      <c r="D204" s="24" t="s">
        <v>282</v>
      </c>
      <c r="E204" s="22"/>
      <c r="F204" s="63" t="s">
        <v>283</v>
      </c>
      <c r="G204" s="22"/>
      <c r="H204" s="66">
        <v>0.98499999999999999</v>
      </c>
      <c r="J204" s="42"/>
      <c r="M204" s="42"/>
      <c r="P204" s="42"/>
    </row>
    <row r="205" spans="2:16" x14ac:dyDescent="0.2">
      <c r="B205" s="22" t="s">
        <v>284</v>
      </c>
      <c r="C205" s="22"/>
      <c r="D205" s="24" t="s">
        <v>285</v>
      </c>
      <c r="E205" s="22"/>
      <c r="F205" s="63" t="s">
        <v>286</v>
      </c>
      <c r="G205" s="22"/>
      <c r="H205" s="66">
        <v>0.98499999999999999</v>
      </c>
      <c r="J205" s="42"/>
      <c r="M205" s="42"/>
      <c r="P205" s="42"/>
    </row>
    <row r="206" spans="2:16" x14ac:dyDescent="0.2">
      <c r="B206" s="22" t="s">
        <v>287</v>
      </c>
      <c r="C206" s="22"/>
      <c r="D206" s="24" t="s">
        <v>288</v>
      </c>
      <c r="E206" s="22"/>
      <c r="F206" s="63" t="s">
        <v>251</v>
      </c>
      <c r="G206" s="22"/>
      <c r="H206" s="66">
        <v>0.98599999999999999</v>
      </c>
      <c r="J206" s="42"/>
      <c r="M206" s="42"/>
      <c r="P206" s="42"/>
    </row>
    <row r="207" spans="2:16" x14ac:dyDescent="0.2">
      <c r="B207" s="22" t="s">
        <v>289</v>
      </c>
      <c r="C207" s="22"/>
      <c r="D207" s="24" t="s">
        <v>290</v>
      </c>
      <c r="E207" s="22"/>
      <c r="F207" s="63" t="s">
        <v>250</v>
      </c>
      <c r="G207" s="22"/>
      <c r="H207" s="66">
        <v>0.98499999999999999</v>
      </c>
      <c r="J207" s="42"/>
      <c r="M207" s="42"/>
      <c r="P207" s="42"/>
    </row>
    <row r="208" spans="2:16" x14ac:dyDescent="0.2">
      <c r="B208" s="22" t="s">
        <v>291</v>
      </c>
      <c r="C208" s="22"/>
      <c r="D208" s="24" t="s">
        <v>292</v>
      </c>
      <c r="E208" s="22"/>
      <c r="F208" s="63" t="s">
        <v>245</v>
      </c>
      <c r="G208" s="22"/>
      <c r="H208" s="66">
        <v>0.999</v>
      </c>
      <c r="J208" s="42"/>
      <c r="M208" s="42"/>
      <c r="P208" s="42"/>
    </row>
    <row r="209" spans="1:16" x14ac:dyDescent="0.2">
      <c r="B209" s="22" t="s">
        <v>293</v>
      </c>
      <c r="C209" s="22"/>
      <c r="D209" s="24" t="s">
        <v>294</v>
      </c>
      <c r="E209" s="22"/>
      <c r="F209" s="63" t="s">
        <v>295</v>
      </c>
      <c r="G209" s="22"/>
      <c r="H209" s="66">
        <v>0.99299999999999999</v>
      </c>
      <c r="J209" s="42"/>
      <c r="M209" s="42"/>
      <c r="P209" s="42"/>
    </row>
    <row r="210" spans="1:16" x14ac:dyDescent="0.2">
      <c r="B210" s="22" t="s">
        <v>296</v>
      </c>
      <c r="C210" s="22"/>
      <c r="D210" s="24" t="s">
        <v>294</v>
      </c>
      <c r="E210" s="22"/>
      <c r="F210" s="63" t="s">
        <v>257</v>
      </c>
      <c r="G210" s="22"/>
      <c r="H210" s="66">
        <v>0.98</v>
      </c>
      <c r="J210" s="42"/>
      <c r="M210" s="42"/>
      <c r="P210" s="42"/>
    </row>
    <row r="211" spans="1:16" x14ac:dyDescent="0.2">
      <c r="B211" s="22" t="s">
        <v>297</v>
      </c>
      <c r="C211" s="22"/>
      <c r="D211" s="24" t="s">
        <v>298</v>
      </c>
      <c r="E211" s="22"/>
      <c r="F211" s="63" t="s">
        <v>244</v>
      </c>
      <c r="G211" s="22"/>
      <c r="H211" s="66">
        <v>0.98</v>
      </c>
      <c r="J211" s="42"/>
      <c r="M211" s="42"/>
      <c r="P211" s="42"/>
    </row>
    <row r="212" spans="1:16" x14ac:dyDescent="0.2">
      <c r="B212" s="22" t="s">
        <v>299</v>
      </c>
      <c r="C212" s="22"/>
      <c r="D212" s="24" t="s">
        <v>300</v>
      </c>
      <c r="E212" s="22"/>
      <c r="F212" s="63" t="s">
        <v>268</v>
      </c>
      <c r="G212" s="22"/>
      <c r="H212" s="66">
        <v>0.97799999999999998</v>
      </c>
      <c r="J212" s="42"/>
      <c r="M212" s="42"/>
      <c r="P212" s="42"/>
    </row>
    <row r="213" spans="1:16" x14ac:dyDescent="0.2">
      <c r="B213" s="22" t="s">
        <v>301</v>
      </c>
      <c r="C213" s="22"/>
      <c r="D213" s="24" t="s">
        <v>302</v>
      </c>
      <c r="E213" s="22"/>
      <c r="F213" s="63" t="s">
        <v>303</v>
      </c>
      <c r="G213" s="22"/>
      <c r="H213" s="66">
        <v>0.98899999999999999</v>
      </c>
      <c r="J213" s="42"/>
      <c r="M213" s="42"/>
      <c r="P213" s="42"/>
    </row>
    <row r="214" spans="1:16" s="42" customFormat="1" x14ac:dyDescent="0.2">
      <c r="B214" s="22" t="s">
        <v>304</v>
      </c>
      <c r="C214" s="22"/>
      <c r="D214" s="24" t="s">
        <v>287</v>
      </c>
      <c r="E214" s="22"/>
      <c r="F214" s="63" t="s">
        <v>247</v>
      </c>
      <c r="G214" s="22"/>
      <c r="H214" s="66">
        <v>0.99099999999999999</v>
      </c>
    </row>
    <row r="215" spans="1:16" s="42" customFormat="1" x14ac:dyDescent="0.2">
      <c r="B215" s="22" t="s">
        <v>305</v>
      </c>
      <c r="C215" s="22"/>
      <c r="D215" s="24" t="s">
        <v>306</v>
      </c>
      <c r="E215" s="22"/>
      <c r="F215" s="63" t="s">
        <v>249</v>
      </c>
      <c r="G215" s="22"/>
      <c r="H215" s="66">
        <v>0.99299999999999999</v>
      </c>
    </row>
    <row r="216" spans="1:16" s="42" customFormat="1" x14ac:dyDescent="0.2">
      <c r="B216" s="22" t="s">
        <v>307</v>
      </c>
      <c r="C216" s="22"/>
      <c r="D216" s="24" t="s">
        <v>308</v>
      </c>
      <c r="E216" s="22"/>
      <c r="F216" s="63" t="s">
        <v>309</v>
      </c>
      <c r="G216" s="22"/>
      <c r="H216" s="66">
        <v>0</v>
      </c>
    </row>
    <row r="217" spans="1:16" s="42" customFormat="1" x14ac:dyDescent="0.2">
      <c r="B217" s="22" t="s">
        <v>246</v>
      </c>
      <c r="C217" s="22"/>
      <c r="D217" s="24" t="s">
        <v>310</v>
      </c>
      <c r="E217" s="22"/>
      <c r="F217" s="63" t="s">
        <v>246</v>
      </c>
      <c r="G217" s="22"/>
      <c r="H217" s="66">
        <v>0</v>
      </c>
    </row>
    <row r="218" spans="1:16" s="42" customFormat="1" x14ac:dyDescent="0.2">
      <c r="B218" s="22" t="s">
        <v>311</v>
      </c>
      <c r="C218" s="22"/>
      <c r="D218" s="24" t="s">
        <v>312</v>
      </c>
      <c r="E218" s="22"/>
      <c r="F218" s="63" t="s">
        <v>311</v>
      </c>
      <c r="G218" s="22"/>
      <c r="H218" s="66">
        <v>0</v>
      </c>
    </row>
    <row r="219" spans="1:16" x14ac:dyDescent="0.2">
      <c r="B219" s="22" t="s">
        <v>313</v>
      </c>
      <c r="C219" s="22"/>
      <c r="D219" s="24" t="s">
        <v>248</v>
      </c>
      <c r="E219" s="22"/>
      <c r="F219" s="63" t="s">
        <v>248</v>
      </c>
      <c r="G219" s="22"/>
      <c r="H219" s="66">
        <v>1</v>
      </c>
    </row>
    <row r="223" spans="1:16" x14ac:dyDescent="0.2">
      <c r="B223" s="46" t="s">
        <v>314</v>
      </c>
    </row>
    <row r="224" spans="1:16" x14ac:dyDescent="0.2">
      <c r="A224" s="11" t="str">
        <f>LEFT(B224,7)</f>
        <v>1823301</v>
      </c>
      <c r="B224" s="11" t="s">
        <v>315</v>
      </c>
      <c r="D224" s="56">
        <v>43875391.979999997</v>
      </c>
    </row>
    <row r="225" spans="1:4" x14ac:dyDescent="0.2">
      <c r="A225" s="11" t="str">
        <f t="shared" ref="A225:A252" si="66">LEFT(B225,7)</f>
        <v>1903001</v>
      </c>
      <c r="B225" s="11" t="s">
        <v>316</v>
      </c>
      <c r="D225" s="56">
        <v>-21576627.82</v>
      </c>
    </row>
    <row r="226" spans="1:4" x14ac:dyDescent="0.2">
      <c r="A226" s="11" t="str">
        <f t="shared" si="66"/>
        <v>1904001</v>
      </c>
      <c r="B226" s="11" t="s">
        <v>317</v>
      </c>
      <c r="D226" s="56">
        <v>-28202105.18</v>
      </c>
    </row>
    <row r="227" spans="1:4" x14ac:dyDescent="0.2">
      <c r="A227" s="11" t="str">
        <f t="shared" si="66"/>
        <v>2543001</v>
      </c>
      <c r="B227" s="11" t="s">
        <v>318</v>
      </c>
      <c r="D227" s="56">
        <v>-0.01</v>
      </c>
    </row>
    <row r="228" spans="1:4" x14ac:dyDescent="0.2">
      <c r="A228" s="11" t="str">
        <f t="shared" si="66"/>
        <v>2544001</v>
      </c>
      <c r="B228" s="11" t="s">
        <v>319</v>
      </c>
      <c r="D228" s="56">
        <v>-112999783.09999999</v>
      </c>
    </row>
    <row r="229" spans="1:4" x14ac:dyDescent="0.2">
      <c r="A229" s="11" t="str">
        <f t="shared" si="66"/>
        <v>2823001</v>
      </c>
      <c r="B229" s="11" t="s">
        <v>320</v>
      </c>
      <c r="D229" s="56">
        <v>34657873.060000002</v>
      </c>
    </row>
    <row r="230" spans="1:4" x14ac:dyDescent="0.2">
      <c r="A230" s="11" t="str">
        <f t="shared" si="66"/>
        <v>2824001</v>
      </c>
      <c r="B230" s="11" t="s">
        <v>321</v>
      </c>
      <c r="D230" s="56">
        <v>-70375240.010000005</v>
      </c>
    </row>
    <row r="231" spans="1:4" x14ac:dyDescent="0.2">
      <c r="A231" s="11" t="str">
        <f t="shared" si="66"/>
        <v>2833001</v>
      </c>
      <c r="B231" s="11" t="s">
        <v>322</v>
      </c>
      <c r="D231" s="56">
        <v>30794143.25</v>
      </c>
    </row>
    <row r="233" spans="1:4" ht="13.5" thickBot="1" x14ac:dyDescent="0.25">
      <c r="B233" s="47" t="s">
        <v>323</v>
      </c>
      <c r="D233" s="32">
        <f>SUM(D224:D232)</f>
        <v>-123826347.82999998</v>
      </c>
    </row>
    <row r="234" spans="1:4" ht="13.5" thickTop="1" x14ac:dyDescent="0.2"/>
    <row r="235" spans="1:4" x14ac:dyDescent="0.2">
      <c r="B235" s="22"/>
      <c r="D235" s="22"/>
    </row>
    <row r="236" spans="1:4" x14ac:dyDescent="0.2">
      <c r="B236" s="46" t="s">
        <v>314</v>
      </c>
      <c r="D236" s="15"/>
    </row>
    <row r="237" spans="1:4" x14ac:dyDescent="0.2">
      <c r="A237" s="11" t="str">
        <f t="shared" si="66"/>
        <v>1823302</v>
      </c>
      <c r="B237" s="11" t="s">
        <v>324</v>
      </c>
      <c r="D237" s="56">
        <v>102763385.47</v>
      </c>
    </row>
    <row r="238" spans="1:4" x14ac:dyDescent="0.2">
      <c r="A238" s="11" t="str">
        <f t="shared" si="66"/>
        <v>2833002</v>
      </c>
      <c r="B238" s="11" t="s">
        <v>325</v>
      </c>
      <c r="D238" s="56">
        <v>102763385.47</v>
      </c>
    </row>
    <row r="240" spans="1:4" ht="13.5" thickBot="1" x14ac:dyDescent="0.25">
      <c r="B240" s="47" t="s">
        <v>326</v>
      </c>
      <c r="D240" s="32">
        <f>SUM(D237:D239)</f>
        <v>205526770.94</v>
      </c>
    </row>
    <row r="241" spans="1:4" ht="13.5" thickTop="1" x14ac:dyDescent="0.2">
      <c r="B241" s="22"/>
      <c r="D241" s="22"/>
    </row>
    <row r="243" spans="1:4" x14ac:dyDescent="0.2">
      <c r="B243" s="46" t="s">
        <v>314</v>
      </c>
    </row>
    <row r="244" spans="1:4" x14ac:dyDescent="0.2">
      <c r="A244" s="11" t="str">
        <f t="shared" si="66"/>
        <v>1902001</v>
      </c>
      <c r="B244" s="11" t="s">
        <v>327</v>
      </c>
      <c r="D244" s="56">
        <v>0.01</v>
      </c>
    </row>
    <row r="245" spans="1:4" x14ac:dyDescent="0.2">
      <c r="A245" s="11" t="str">
        <f t="shared" si="66"/>
        <v>2822001</v>
      </c>
      <c r="B245" s="11" t="s">
        <v>328</v>
      </c>
      <c r="D245" s="56">
        <v>0</v>
      </c>
    </row>
    <row r="246" spans="1:4" x14ac:dyDescent="0.2">
      <c r="A246" s="11" t="str">
        <f t="shared" si="66"/>
        <v>2832001</v>
      </c>
      <c r="B246" s="11" t="s">
        <v>329</v>
      </c>
      <c r="D246" s="56">
        <v>0.09</v>
      </c>
    </row>
    <row r="248" spans="1:4" ht="13.5" thickBot="1" x14ac:dyDescent="0.25">
      <c r="B248" s="47" t="s">
        <v>330</v>
      </c>
      <c r="D248" s="32">
        <f>SUM(D244:D247)</f>
        <v>9.9999999999999992E-2</v>
      </c>
    </row>
    <row r="249" spans="1:4" ht="13.5" thickTop="1" x14ac:dyDescent="0.2"/>
    <row r="251" spans="1:4" x14ac:dyDescent="0.2">
      <c r="B251" s="46" t="s">
        <v>314</v>
      </c>
    </row>
    <row r="252" spans="1:4" x14ac:dyDescent="0.2">
      <c r="A252" s="11" t="str">
        <f t="shared" si="66"/>
        <v>1902002</v>
      </c>
      <c r="B252" s="11" t="s">
        <v>331</v>
      </c>
      <c r="D252" s="56">
        <v>0</v>
      </c>
    </row>
  </sheetData>
  <autoFilter ref="A9:B192" xr:uid="{8700B96A-00D8-47E1-9D9D-C0573EDB2C1D}"/>
  <mergeCells count="1">
    <mergeCell ref="F6:AB6"/>
  </mergeCells>
  <pageMargins left="0.25" right="0.25" top="1" bottom="0.75" header="0.5" footer="0.25"/>
  <pageSetup scale="55" fitToHeight="0" orientation="landscape" r:id="rId1"/>
  <headerFooter alignWithMargins="0"/>
  <rowBreaks count="3" manualBreakCount="3">
    <brk id="66" min="1" max="28" man="1"/>
    <brk id="101" min="1" max="28" man="1"/>
    <brk id="197" min="1" max="2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45LzMwLzIwMjUgMToxOTo0MiBQTTwvRGF0ZVRpbWU+PExhYmVsU3RyaW5nPlVuY2F0ZWdvcml6ZWQ8L0xhYmVsU3RyaW5nPjwvaXRlbT48L2xhYmVsSGlzdG9yeT4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EEDD2D9F-AFD9-4B64-84F8-40AD3808FCF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E6F4787-9529-40B0-AE93-3ECB657A4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132DB-AAD4-4FCC-BFE8-0A0B3F9225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E7F23-EB65-4229-A544-1E4581F63CD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b6888f76-1100-40b0-929b-1efe9044426d"/>
    <ds:schemaRef ds:uri="f88ffb1c-9230-4705-a789-27bae69f582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5A89CF35-4CC6-4878-AF0C-2F4B6FD842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2025 - Aug 2025</vt:lpstr>
      <vt:lpstr>Dec 2023-Dec 2024</vt:lpstr>
      <vt:lpstr>ADFIT1</vt:lpstr>
      <vt:lpstr>ADFIT1!Print_Area</vt:lpstr>
      <vt:lpstr>ADFIT1!Print_Titles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Michael J Schuler</cp:lastModifiedBy>
  <dcterms:created xsi:type="dcterms:W3CDTF">2025-09-30T13:14:19Z</dcterms:created>
  <dcterms:modified xsi:type="dcterms:W3CDTF">2025-10-07T03:00:13Z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7fb7ef07-f0ce-4bb2-bb03-7d8184f0cf2f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{EEDD2D9F-AFD9-4B64-84F8-40AD3808FCF5}</vt:lpwstr>
  </property>
  <property fmtid="{D5CDD505-2E9C-101B-9397-08002B2CF9AE}" pid="12" name="ContentTypeId">
    <vt:lpwstr>0x0101004DF805D1E1DA4A49A223477D3B105720</vt:lpwstr>
  </property>
  <property fmtid="{D5CDD505-2E9C-101B-9397-08002B2CF9AE}" pid="13" name="h8be63b6f9e54e76a7bfc48b9f8434b7">
    <vt:lpwstr>AEP Confidential|a880b9b3-6bf2-442d-bea4-a677cf5c1b8f</vt:lpwstr>
  </property>
  <property fmtid="{D5CDD505-2E9C-101B-9397-08002B2CF9AE}" pid="14" name="_dlc_DocIdItemGuid">
    <vt:lpwstr>c5b32180-47c9-496e-b5c7-4bdbecf36ef1</vt:lpwstr>
  </property>
  <property fmtid="{D5CDD505-2E9C-101B-9397-08002B2CF9AE}" pid="15" name="Document Classification">
    <vt:lpwstr>59;#AEP Confidential|a880b9b3-6bf2-442d-bea4-a677cf5c1b8f</vt:lpwstr>
  </property>
  <property fmtid="{D5CDD505-2E9C-101B-9397-08002B2CF9AE}" pid="16" name="Company - Tax">
    <vt:lpwstr>154;#KYPCO|67e9edb0-468a-4375-a657-1a56dec3b6ef</vt:lpwstr>
  </property>
  <property fmtid="{D5CDD505-2E9C-101B-9397-08002B2CF9AE}" pid="17" name="MediaServiceImageTags">
    <vt:lpwstr/>
  </property>
</Properties>
</file>